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8"/>
  </bookViews>
  <sheets>
    <sheet name="1.sz.mell." sheetId="1" r:id="rId1"/>
    <sheet name="2.1.sz.mell  " sheetId="2" r:id="rId2"/>
    <sheet name="2.2.sz.mell  " sheetId="3" r:id="rId3"/>
    <sheet name="3.sz.mell.  " sheetId="4" r:id="rId4"/>
    <sheet name="4.sz.mell." sheetId="5" r:id="rId5"/>
    <sheet name="5.sz.mell." sheetId="6" r:id="rId6"/>
    <sheet name="6.sz.mell." sheetId="7" r:id="rId7"/>
    <sheet name="7. sz. mell. " sheetId="8" r:id="rId8"/>
    <sheet name="8. sz. mell. " sheetId="9" r:id="rId9"/>
    <sheet name="9.1 sz. mell" sheetId="10" r:id="rId10"/>
    <sheet name="9.2. sz. mell" sheetId="11" r:id="rId11"/>
    <sheet name="9.3.sz. mell." sheetId="12" r:id="rId12"/>
    <sheet name="10.sz. mell." sheetId="13" r:id="rId13"/>
    <sheet name="11.sz.mell." sheetId="14" r:id="rId14"/>
    <sheet name="12.sz. mell." sheetId="15" r:id="rId15"/>
    <sheet name="13.sz. mell." sheetId="16" r:id="rId16"/>
    <sheet name="14.sz.mell." sheetId="17" r:id="rId17"/>
    <sheet name="15.sz.mell." sheetId="18" r:id="rId18"/>
    <sheet name="16.sz.mell." sheetId="19" r:id="rId19"/>
  </sheets>
  <definedNames>
    <definedName name="_xlnm.Print_Area" localSheetId="0">'1.sz.mell.'!$A$1:$E$133</definedName>
    <definedName name="_xlnm.Print_Titles" localSheetId="14">'12.sz. mell.'!$2:$6</definedName>
    <definedName name="_xlnm.Print_Titles" localSheetId="9">'9.1 sz. mell'!$3:$7</definedName>
    <definedName name="_xlnm.Print_Titles" localSheetId="10">'9.2. sz. mell'!$2:$4</definedName>
    <definedName name="_xlnm.Print_Titles" localSheetId="11">'9.3.sz. mell.'!$1:$4</definedName>
    <definedName name="Excel_BuiltIn_Print_Titles" localSheetId="12">'10.sz. mell.'!#REF!</definedName>
  </definedNames>
  <calcPr fullCalcOnLoad="1"/>
</workbook>
</file>

<file path=xl/sharedStrings.xml><?xml version="1.0" encoding="utf-8"?>
<sst xmlns="http://schemas.openxmlformats.org/spreadsheetml/2006/main" count="1411" uniqueCount="782">
  <si>
    <t>B E V É T E L E K</t>
  </si>
  <si>
    <t>1. sz. táblázat</t>
  </si>
  <si>
    <t>Forintban</t>
  </si>
  <si>
    <t>Sor-
szám</t>
  </si>
  <si>
    <t>Bevételi jogcím</t>
  </si>
  <si>
    <t>2016. évi eredeti előirányzat</t>
  </si>
  <si>
    <t>Módosított előirányzat</t>
  </si>
  <si>
    <t>Teljesülés</t>
  </si>
  <si>
    <t>1.</t>
  </si>
  <si>
    <t>I. Önkormányzat működési bevételei (2+3)</t>
  </si>
  <si>
    <t>2.</t>
  </si>
  <si>
    <r>
      <rPr>
        <b/>
        <sz val="14"/>
        <rFont val="Times New Roman CE"/>
        <family val="1"/>
      </rPr>
      <t>I/1. Közhatalmi bevételek</t>
    </r>
    <r>
      <rPr>
        <sz val="14"/>
        <rFont val="Times New Roman CE"/>
        <family val="1"/>
      </rPr>
      <t>(2.1+…+2.6)</t>
    </r>
  </si>
  <si>
    <t>2.1.</t>
  </si>
  <si>
    <t>Vagyoni típusú adók</t>
  </si>
  <si>
    <t>2.2.</t>
  </si>
  <si>
    <t>Értékesítési és forgalmi adók</t>
  </si>
  <si>
    <t>2.3.</t>
  </si>
  <si>
    <t>Gépjárműadó</t>
  </si>
  <si>
    <t>2.4.</t>
  </si>
  <si>
    <t>Egyéb áruhaszn.és szolg. Adó</t>
  </si>
  <si>
    <t>2.5.</t>
  </si>
  <si>
    <t>Egyéb közhatalmi bevételek</t>
  </si>
  <si>
    <t>2.6.</t>
  </si>
  <si>
    <t>Egyéb fizetési kötelezettségből származó bevételek</t>
  </si>
  <si>
    <t>3.</t>
  </si>
  <si>
    <t>I/2. Intézményi működési bevételek (3.1.+…+3.8.)</t>
  </si>
  <si>
    <t>3.1.</t>
  </si>
  <si>
    <t>Közvetített szolgáltatás</t>
  </si>
  <si>
    <t>3.2.</t>
  </si>
  <si>
    <t>Szolgáltatások ellenértéke</t>
  </si>
  <si>
    <t>3.3.</t>
  </si>
  <si>
    <t>Tulajdonosi bevételek</t>
  </si>
  <si>
    <t>3.4.</t>
  </si>
  <si>
    <t>Ellátási díjak</t>
  </si>
  <si>
    <t>3.5.</t>
  </si>
  <si>
    <t>Kiszámlázott áfa</t>
  </si>
  <si>
    <t>3.6.</t>
  </si>
  <si>
    <t>Általános forgalmi adó visszatérités</t>
  </si>
  <si>
    <t>3.7.</t>
  </si>
  <si>
    <t>Kamatbevételek</t>
  </si>
  <si>
    <t>3.8.</t>
  </si>
  <si>
    <t>Egyéb működési célú bevétel, kártérités,készletértékesités</t>
  </si>
  <si>
    <t>4.</t>
  </si>
  <si>
    <r>
      <rPr>
        <b/>
        <sz val="14"/>
        <rFont val="Times New Roman CE"/>
        <family val="1"/>
      </rPr>
      <t xml:space="preserve">III. Támogatások, kiegészítések </t>
    </r>
    <r>
      <rPr>
        <sz val="14"/>
        <rFont val="Times New Roman CE"/>
        <family val="1"/>
      </rPr>
      <t>(4.1+…+4.8.)</t>
    </r>
  </si>
  <si>
    <t>4.1.</t>
  </si>
  <si>
    <t>Helyi önkormányzatok működésének általános támogatása</t>
  </si>
  <si>
    <t>4.2.</t>
  </si>
  <si>
    <t>Települési önk. Egyes köznevelési feladatainak támogatása</t>
  </si>
  <si>
    <t>4.3.</t>
  </si>
  <si>
    <t>Települési önk. Szoc. Gyermjóléti,gyermekétk. feladatainak tám.</t>
  </si>
  <si>
    <t>4.4.</t>
  </si>
  <si>
    <t>Települési önkormányzatok kulturális feladatainak támogatása</t>
  </si>
  <si>
    <t>4.5.</t>
  </si>
  <si>
    <t>Működési c. költségvetési támogatások és kieg.támogatások</t>
  </si>
  <si>
    <t>4.6.</t>
  </si>
  <si>
    <t>Elszámolásból származó bevétel</t>
  </si>
  <si>
    <t>5.</t>
  </si>
  <si>
    <r>
      <rPr>
        <b/>
        <sz val="14"/>
        <rFont val="Times New Roman CE"/>
        <family val="1"/>
      </rPr>
      <t xml:space="preserve">IV. Támogatásértékű bevételek </t>
    </r>
    <r>
      <rPr>
        <sz val="14"/>
        <rFont val="Times New Roman CE"/>
        <family val="1"/>
      </rPr>
      <t>(5.1+5.2)</t>
    </r>
  </si>
  <si>
    <t>5.1.</t>
  </si>
  <si>
    <t>Egyéb működési c. támogatások bevételei ÁH-on belülről (5.1.1.+…+5.1.5.)</t>
  </si>
  <si>
    <t>5.1.1.</t>
  </si>
  <si>
    <t>Társadalombiztosítás pénzügyi alapjából átvett pénzeszköz</t>
  </si>
  <si>
    <t>5.1.2.</t>
  </si>
  <si>
    <t>Helyi, nemzetiségi önkormányzattól átvett pénzeszköz</t>
  </si>
  <si>
    <t>5.1.3.</t>
  </si>
  <si>
    <t>Fejezeti kez.előir. EU-s programokra</t>
  </si>
  <si>
    <t>5.1.4.</t>
  </si>
  <si>
    <t>Elkülönített állami pénzalapok</t>
  </si>
  <si>
    <t>5.1.5.</t>
  </si>
  <si>
    <t>Egyéb működési célú támogatásértékű bevétel/fejezeti kez.,kp-i kez./</t>
  </si>
  <si>
    <t>5.2.</t>
  </si>
  <si>
    <t>Felhalmozási célú támogatásértékű bevétel (6.2.1.+…+6.2.5.)</t>
  </si>
  <si>
    <t>5.2.1.</t>
  </si>
  <si>
    <t>Felhalm. C. önkormányzati támogatások</t>
  </si>
  <si>
    <t>5.2.2.</t>
  </si>
  <si>
    <t>5.2.3.</t>
  </si>
  <si>
    <t>Társulástól és kvi-i szerveiktől  átvett pénzeszköz</t>
  </si>
  <si>
    <t>5.2.4.</t>
  </si>
  <si>
    <t>EU támogatás</t>
  </si>
  <si>
    <t>5.2.5.</t>
  </si>
  <si>
    <t>Egyéb felhalmozási célú támogatásértékű bevétel</t>
  </si>
  <si>
    <t xml:space="preserve">6. </t>
  </si>
  <si>
    <r>
      <rPr>
        <b/>
        <sz val="14"/>
        <rFont val="Times New Roman CE"/>
        <family val="1"/>
      </rPr>
      <t xml:space="preserve">V. Felhalmozási célú bevételek </t>
    </r>
    <r>
      <rPr>
        <sz val="14"/>
        <rFont val="Times New Roman CE"/>
        <family val="1"/>
      </rPr>
      <t>(6.1+…+ 6.3)</t>
    </r>
  </si>
  <si>
    <t>6.1.</t>
  </si>
  <si>
    <t>Tárgyi eszközök és immateriális javak értékesítése (vagyonhasznosítás)</t>
  </si>
  <si>
    <t>6.2.</t>
  </si>
  <si>
    <t>Önkormányzatot megillető vagyoni értékű jog értékesítése, hasznosítása</t>
  </si>
  <si>
    <t>6.3.</t>
  </si>
  <si>
    <t>Pénzügyi befektetésekből származó bevétel</t>
  </si>
  <si>
    <t>7.</t>
  </si>
  <si>
    <r>
      <rPr>
        <b/>
        <sz val="14"/>
        <rFont val="Times New Roman CE"/>
        <family val="1"/>
      </rPr>
      <t xml:space="preserve">VI. Átvett pénzeszközök </t>
    </r>
    <r>
      <rPr>
        <sz val="14"/>
        <rFont val="Times New Roman CE"/>
        <family val="1"/>
      </rPr>
      <t>(7.1+ 7.2.)</t>
    </r>
  </si>
  <si>
    <t>7.1.</t>
  </si>
  <si>
    <t>Működési célú pénzeszköz átvétel államháztartáson kívülről</t>
  </si>
  <si>
    <t>7.2.</t>
  </si>
  <si>
    <t>Felhalmozási célú pénzeszk. átvétel államháztartáson kívülről</t>
  </si>
  <si>
    <t xml:space="preserve">8. </t>
  </si>
  <si>
    <t>VII. Kölcsön (müködési és fejlesztési ) visszatérülése</t>
  </si>
  <si>
    <t>9.</t>
  </si>
  <si>
    <t>KÖLTSÉGVETÉSI BEVÉTELEK ÖSSZESEN: (2+…+9)</t>
  </si>
  <si>
    <t>10.</t>
  </si>
  <si>
    <t>VIII. Pénzmaradvány, vállalkozási tevékenység maradványa (10.1.+10.2.)</t>
  </si>
  <si>
    <t>10.1.</t>
  </si>
  <si>
    <t>Előző évek működési célú pénzmaradványa, vállalkozási maradványa</t>
  </si>
  <si>
    <t>10.2.</t>
  </si>
  <si>
    <t>Előző évek felhalmozási célú pénzmaradványa, vállalkozási maradványa</t>
  </si>
  <si>
    <t>11.</t>
  </si>
  <si>
    <t>IX. Finanszírozási célú pénzügyi műveletek bevételei (11.1+11.2.)</t>
  </si>
  <si>
    <t>11.1.</t>
  </si>
  <si>
    <t>Működési célú pénzügyi műveletek bevételei (11.1.1.+…+.11.1.6.)</t>
  </si>
  <si>
    <t>11.1.1</t>
  </si>
  <si>
    <t>Értékpapír kibocsátása, értékesítése</t>
  </si>
  <si>
    <t>11.1.2</t>
  </si>
  <si>
    <t>Hitelek felvétele</t>
  </si>
  <si>
    <t>11.1.3.</t>
  </si>
  <si>
    <t>Kapott kölcsön, nyújtott kölcsön visszatérülése</t>
  </si>
  <si>
    <t>11.1.4.</t>
  </si>
  <si>
    <t>Forgatási célú belföldi, külföldi értékpapírok kibocsátása, értékesítése</t>
  </si>
  <si>
    <t>11.1.5.</t>
  </si>
  <si>
    <t xml:space="preserve">Államháztartáson belüli megelőlegezés </t>
  </si>
  <si>
    <t>11.1.6.</t>
  </si>
  <si>
    <t>Egyéb működési, finanszírozási célú bevétel</t>
  </si>
  <si>
    <t>11.2.</t>
  </si>
  <si>
    <t>Felhalmozási célú pénzügyi műveletek bevételei (11.2.1.+…+.11.2.7.)</t>
  </si>
  <si>
    <t>11.2.1.</t>
  </si>
  <si>
    <t>11.2.2.</t>
  </si>
  <si>
    <t>Rövid lejáratú hitelek felvétele</t>
  </si>
  <si>
    <t>11.2.3.</t>
  </si>
  <si>
    <t>Hosszú lejáratú hitelek felvétele</t>
  </si>
  <si>
    <t>11.2.4.</t>
  </si>
  <si>
    <t>11.2.5.</t>
  </si>
  <si>
    <t>Befektetési célú belföldi, külföldi értékpapírok kibocsátása, értékesítése</t>
  </si>
  <si>
    <t>11.2.6.</t>
  </si>
  <si>
    <t>Betét visszavonásából származó bevétel</t>
  </si>
  <si>
    <t>11.2.7.</t>
  </si>
  <si>
    <t>Egyéb felhalmozási finanszírozási célú bevétel</t>
  </si>
  <si>
    <t>12.</t>
  </si>
  <si>
    <t>BEVÉTELEK ÖSSZESEN: (9 +10+11)</t>
  </si>
  <si>
    <t>K I A D Á S O K</t>
  </si>
  <si>
    <t>2. sz. táblázat</t>
  </si>
  <si>
    <t>Sor-szám</t>
  </si>
  <si>
    <t>Kiadási jogcímek</t>
  </si>
  <si>
    <t>2016. évi előirányzat</t>
  </si>
  <si>
    <r>
      <rPr>
        <b/>
        <sz val="14"/>
        <rFont val="Times New Roman CE"/>
        <family val="1"/>
      </rPr>
      <t xml:space="preserve">I. Működési költségvetés kiadásai </t>
    </r>
    <r>
      <rPr>
        <sz val="14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</si>
  <si>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</si>
  <si>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</si>
  <si>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</si>
  <si>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</si>
  <si>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</si>
  <si>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</si>
  <si>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</si>
  <si>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</si>
  <si>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</si>
  <si>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</si>
  <si>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</si>
  <si>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</si>
  <si>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</si>
  <si>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</si>
  <si>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</si>
  <si>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</si>
  <si>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</si>
  <si>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</si>
  <si>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</si>
  <si>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</si>
  <si>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</si>
  <si>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Működési c. kölcsön nyújtása ÁH-ON kívülre</t>
  </si>
  <si>
    <t>1.12.</t>
  </si>
  <si>
    <t xml:space="preserve">   - Elvonások, befizetések</t>
  </si>
  <si>
    <t>1.13.</t>
  </si>
  <si>
    <t xml:space="preserve">   - Működési tartalék</t>
  </si>
  <si>
    <r>
      <rPr>
        <b/>
        <sz val="14"/>
        <rFont val="Times New Roman CE"/>
        <family val="1"/>
      </rPr>
      <t xml:space="preserve">II. Felhalmozási költségvetés kiadásai </t>
    </r>
    <r>
      <rPr>
        <sz val="14"/>
        <rFont val="Times New Roman CE"/>
        <family val="1"/>
      </rPr>
      <t>(2.1+…+2.7)</t>
    </r>
  </si>
  <si>
    <t>Intézményi beruházási kiadások</t>
  </si>
  <si>
    <t>Felújítások</t>
  </si>
  <si>
    <t>Lakástámogatás</t>
  </si>
  <si>
    <t>Lakásépítés</t>
  </si>
  <si>
    <t>EU-s forrásból fin.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</si>
  <si>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</si>
  <si>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</si>
  <si>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</si>
  <si>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</si>
  <si>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Lakástámogatás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</si>
  <si>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</si>
  <si>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</si>
  <si>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</si>
  <si>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</si>
  <si>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</si>
  <si>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Felhalm. C. kölcsön nyújtása</t>
  </si>
  <si>
    <t>III. Kölcsön (munkavállalónak adott kölcsön)</t>
  </si>
  <si>
    <r>
      <rPr>
        <b/>
        <sz val="14"/>
        <rFont val="Times New Roman CE"/>
        <family val="1"/>
      </rPr>
      <t xml:space="preserve">IV. Tartalékok </t>
    </r>
    <r>
      <rPr>
        <sz val="14"/>
        <rFont val="Times New Roman CE"/>
        <family val="1"/>
      </rPr>
      <t>(4.1.+4.2.)</t>
    </r>
  </si>
  <si>
    <t>Általános tartalék</t>
  </si>
  <si>
    <t>Céltartalék</t>
  </si>
  <si>
    <t>KÖLTSÉGVETÉSI KIADÁSOK ÖSSZESEN (1+2+3+4)</t>
  </si>
  <si>
    <t>6.</t>
  </si>
  <si>
    <t>VI. Finanszírozási célú pénzügyi műveletek kiadásai (6.1+6.2.)</t>
  </si>
  <si>
    <t>Működési célú pénzügyi műveletek kiadásai (6.1.1.+…+6.1.8.)</t>
  </si>
  <si>
    <t>6.1.1.</t>
  </si>
  <si>
    <t>Értékpapír vásárlása, visszavásárlása</t>
  </si>
  <si>
    <t>6.1.2.</t>
  </si>
  <si>
    <t>Likviditási hitelek törlesztése</t>
  </si>
  <si>
    <t>6.1.3.</t>
  </si>
  <si>
    <t>Rövid lejáratú hitelek törlesztése</t>
  </si>
  <si>
    <t>6.1.4.</t>
  </si>
  <si>
    <t>Hosszú lejáratú hitelek törlesztése</t>
  </si>
  <si>
    <t>6.1.5.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</si>
  <si>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</si>
  <si>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</si>
  <si>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</si>
  <si>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</si>
  <si>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</si>
  <si>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</si>
  <si>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Államháztartáson belüli megelőlegezés visszafizetése</t>
  </si>
  <si>
    <t>Felhalmozási célú pénzügyi műveletek kiadásai (6.2.1.+…+.6.2.8.)</t>
  </si>
  <si>
    <t>6.2.1.</t>
  </si>
  <si>
    <t>6.2.2.</t>
  </si>
  <si>
    <t>Hitelek törlesztése</t>
  </si>
  <si>
    <t>6.2.3.</t>
  </si>
  <si>
    <t>6.2.4.</t>
  </si>
  <si>
    <t>6.2.5.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</si>
  <si>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</si>
  <si>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</si>
  <si>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</si>
  <si>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</si>
  <si>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</si>
  <si>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</si>
  <si>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I. Működési célú bevételek és kiadások mérlege
(Önkormányzati szinten)</t>
  </si>
  <si>
    <t>2.1. melléklet</t>
  </si>
  <si>
    <t xml:space="preserve"> Forintban !</t>
  </si>
  <si>
    <t>Bevételek</t>
  </si>
  <si>
    <t>Kiadások</t>
  </si>
  <si>
    <t>Megnevezés</t>
  </si>
  <si>
    <t>2016. Évi teljesülés</t>
  </si>
  <si>
    <t>2016. évi teljesülés</t>
  </si>
  <si>
    <t>Működési bevétel</t>
  </si>
  <si>
    <t>Személyi juttatások</t>
  </si>
  <si>
    <t>Munkaadókat terhelő járulék</t>
  </si>
  <si>
    <t>Közhatalmi bevételek</t>
  </si>
  <si>
    <t>Dologi kiadások</t>
  </si>
  <si>
    <t>Támogatások, kiegészítések</t>
  </si>
  <si>
    <t>Támogatásértékű bevételek</t>
  </si>
  <si>
    <t xml:space="preserve"> Ellátottak pénzbeli juttatásai</t>
  </si>
  <si>
    <t xml:space="preserve"> Tartalékok</t>
  </si>
  <si>
    <t>Működési célú pénzeszközátvétel</t>
  </si>
  <si>
    <t xml:space="preserve">  Függő kiadás</t>
  </si>
  <si>
    <t>8.</t>
  </si>
  <si>
    <t>Működési célú kölcsön visszatérítése, igénybevétele</t>
  </si>
  <si>
    <t>13.</t>
  </si>
  <si>
    <t>Költségvetési bevételek összesen:</t>
  </si>
  <si>
    <t>Költségvetési kiadások összesen:</t>
  </si>
  <si>
    <t>14.</t>
  </si>
  <si>
    <t>Előző évi műk. célú pénzm. igénybev.</t>
  </si>
  <si>
    <t>15.</t>
  </si>
  <si>
    <t>Előző évi váll. maradv. igénybev.</t>
  </si>
  <si>
    <t>16.</t>
  </si>
  <si>
    <t>Rövid lejáratú hitelek tölresztése</t>
  </si>
  <si>
    <t>17.</t>
  </si>
  <si>
    <t>18.</t>
  </si>
  <si>
    <t>Kapott kölcsön, nyújtott kölcsön visszatér.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</si>
  <si>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</si>
  <si>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</si>
  <si>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</si>
  <si>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</si>
  <si>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21.</t>
  </si>
  <si>
    <t>Egyéb működési finanszírozási célú bevétel</t>
  </si>
  <si>
    <t>22.</t>
  </si>
  <si>
    <t>Államháztartáson belüli megelőlegezés</t>
  </si>
  <si>
    <t>Megelőlegezés visszafizetése</t>
  </si>
  <si>
    <t>23.</t>
  </si>
  <si>
    <t>24.</t>
  </si>
  <si>
    <t>25.</t>
  </si>
  <si>
    <t>Finanszírozási célú bevételek (14+…+24)</t>
  </si>
  <si>
    <t>Finanszírozási célú kiadások (14+…+24)</t>
  </si>
  <si>
    <t>26.</t>
  </si>
  <si>
    <t>BEVÉTELEK ÖSSZESEN (13+14+15+25)</t>
  </si>
  <si>
    <t>KIADÁSOK ÖSSZESEN (13+25)</t>
  </si>
  <si>
    <t>27.</t>
  </si>
  <si>
    <t>Költségvetési hiány:</t>
  </si>
  <si>
    <t>Költségvetési többlet:</t>
  </si>
  <si>
    <t>II. Felhalmozási célú bevételek és kiadások mérlege
(Önkormányzati szinten)</t>
  </si>
  <si>
    <t xml:space="preserve">2.2. melléklet     </t>
  </si>
  <si>
    <t xml:space="preserve"> Ezer forintban !</t>
  </si>
  <si>
    <t>2016. évi  teljesülés</t>
  </si>
  <si>
    <t>Tárgyi eszközök, immateriális javak értékesítése,hasznosítás</t>
  </si>
  <si>
    <t>Intézményi beruh.kiadások</t>
  </si>
  <si>
    <t>Vagyoni értékű jogok értékesítése, hasznosítása</t>
  </si>
  <si>
    <t>Címzett és céltámogatások</t>
  </si>
  <si>
    <t>Vis maior támogatás</t>
  </si>
  <si>
    <t>EU-s forrásból fin.tám. Megvalós.</t>
  </si>
  <si>
    <t>Fejlesztési c. támogatások, kiegész.</t>
  </si>
  <si>
    <t>EU-s forrásból fin.tám. Megv.önerő.</t>
  </si>
  <si>
    <t>Egyéb felhalmozási kiadások</t>
  </si>
  <si>
    <t>Átvett pénzeszközök államháztartáson kívülről</t>
  </si>
  <si>
    <t>Tartalékok</t>
  </si>
  <si>
    <t>EU-s támogatásból származó forrás</t>
  </si>
  <si>
    <t xml:space="preserve"> Fejl. Kölcsön visszatérülés</t>
  </si>
  <si>
    <t>Előző évi felh. célú pénzm. igénybev.</t>
  </si>
  <si>
    <t>Értékpapír vásárlása</t>
  </si>
  <si>
    <t>Rövid lejár.hitelek törlesztése</t>
  </si>
  <si>
    <t>Hosszú lejár.hitelek törlesztése</t>
  </si>
  <si>
    <t>Kölcsön törl., adott kölcsön</t>
  </si>
  <si>
    <t>Befektetési célú belföldi, külföldi értékpapírok kibocsátása, érték.</t>
  </si>
  <si>
    <t>Befekt.c.belf., külf.értékpapír</t>
  </si>
  <si>
    <t>Egyéb hitel, kölcsön kiadása</t>
  </si>
  <si>
    <t>Finanszírozási célú bev. (13+…+21)</t>
  </si>
  <si>
    <t>Finanszírozási c.kiadás ( 12+…21)</t>
  </si>
  <si>
    <t>BEVÉTELEK ÖSSZESEN (11+12+22)</t>
  </si>
  <si>
    <t>KIADÁSOK ÖSSZESEN (11+22)</t>
  </si>
  <si>
    <t>Pannonhalma Város  Önkormányzat adósságot keletkeztető ügyletekből és kezességvállalásokból fennálló kötelezettségei</t>
  </si>
  <si>
    <t>Ezer forintban !</t>
  </si>
  <si>
    <t>MEGNEVEZÉS</t>
  </si>
  <si>
    <t>Évek</t>
  </si>
  <si>
    <t>Összesen
(7=3+4+5+6)</t>
  </si>
  <si>
    <t>2016.</t>
  </si>
  <si>
    <t>2017.</t>
  </si>
  <si>
    <t>2018.</t>
  </si>
  <si>
    <t>2018 
után</t>
  </si>
  <si>
    <t xml:space="preserve"> -</t>
  </si>
  <si>
    <t>ÖSSZES KÖTELEZETTSÉG</t>
  </si>
  <si>
    <t>Pannonhalma Város Önkormányzat saját bevételeinek részletezése az adósságot keletkeztető ügyletből származó tárgyévi fizetési kötelezettség megállapításához</t>
  </si>
  <si>
    <t xml:space="preserve"> forintban !</t>
  </si>
  <si>
    <t>Bevételi jogcímek</t>
  </si>
  <si>
    <t>2016.évi módosított előirányzat</t>
  </si>
  <si>
    <t>2016.évi teljesülés</t>
  </si>
  <si>
    <t>Helyi adók</t>
  </si>
  <si>
    <t xml:space="preserve">  -  Magánszemélyek kommunális adó</t>
  </si>
  <si>
    <t xml:space="preserve">  -  Telekadó</t>
  </si>
  <si>
    <t xml:space="preserve">  -  Építményadó</t>
  </si>
  <si>
    <t xml:space="preserve">  -  Iparűzési adó</t>
  </si>
  <si>
    <t xml:space="preserve">  -  Idegenforgalmi adó</t>
  </si>
  <si>
    <t>Osztalékok, koncessziós díjak, hozambevételek</t>
  </si>
  <si>
    <t>Díjak, pótlékok bírságok,egyéb közhatalmi bevételek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</si>
  <si>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</si>
  <si>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</si>
  <si>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</si>
  <si>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</si>
  <si>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</si>
  <si>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</si>
  <si>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  megnevezése</t>
  </si>
  <si>
    <t>2016.évi eredeti előirányzat</t>
  </si>
  <si>
    <t>Kisértékű tárgyi eszköz beszerzése/ óvoda</t>
  </si>
  <si>
    <t>Kisértékű tárgyi eszköz beszerzése/ önkorm.</t>
  </si>
  <si>
    <t>Kisértékű tárgyi eszköz beszerzése / hivatal</t>
  </si>
  <si>
    <t>Kisértékű tárgyi eszköz /Műv.ház : 10 db sátor</t>
  </si>
  <si>
    <t>Kisértékű tárgyi eszköz/Műv.Ház: 100 db szék</t>
  </si>
  <si>
    <t>Kisértékű tárgyi eszköz /Könytár:gyermekbútor</t>
  </si>
  <si>
    <t>Óvodaépület szélfogó építése</t>
  </si>
  <si>
    <t>Naperőműpark / tervezés, engedélyezés/</t>
  </si>
  <si>
    <t>Településrendezési terv módosítása</t>
  </si>
  <si>
    <t>Pótkocsi vásárlása</t>
  </si>
  <si>
    <t>Közfoglalkoztatás beszerzett eszközei</t>
  </si>
  <si>
    <t>Ingatlan vásárlás / Tsz major épület /</t>
  </si>
  <si>
    <t>Ingatlan vásárlás / Bortároló épület /</t>
  </si>
  <si>
    <t>Útépítés</t>
  </si>
  <si>
    <t>Uszodaterület közművesítése / villany/</t>
  </si>
  <si>
    <t>ASP eszközök beszerzése</t>
  </si>
  <si>
    <t>ÖSSZESEN:</t>
  </si>
  <si>
    <t>Felújítás  megnevezése</t>
  </si>
  <si>
    <t>Út, járda felújítás</t>
  </si>
  <si>
    <t>Váralja u burkolat felújítás / 2015.évi</t>
  </si>
  <si>
    <t>Óvodai csoportszoba felújítás / 2015.évi befejező ütem</t>
  </si>
  <si>
    <t xml:space="preserve">Óvodai szélfogó </t>
  </si>
  <si>
    <t>Támogatott szervezet neve  / bejegyzett /</t>
  </si>
  <si>
    <t>Támogatás célja</t>
  </si>
  <si>
    <t>Támogatás összege 
( Ft)</t>
  </si>
  <si>
    <t>Phalmi Sport és Majorette Egyesület</t>
  </si>
  <si>
    <t>Támogatási sz.szerint</t>
  </si>
  <si>
    <t>Pannonhalma Sportegyesület</t>
  </si>
  <si>
    <t>Szent Márton Polgárőrség</t>
  </si>
  <si>
    <t>Ph-i Kerékpáros Sport Klub</t>
  </si>
  <si>
    <t>PIPACS Egyesület</t>
  </si>
  <si>
    <t>Pannonhalma Város Tüzoltóegyesülete</t>
  </si>
  <si>
    <t>PÁNDZSA Egyesület</t>
  </si>
  <si>
    <t>Szent Márton Cukorbetegek Egyesülete</t>
  </si>
  <si>
    <t>Ph-i Iskoláért Alapitvány</t>
  </si>
  <si>
    <t>Ph-i Óvodát és Bölcsödét Tám.Alapitv.</t>
  </si>
  <si>
    <t>Szent Márton Borrend</t>
  </si>
  <si>
    <t>Járóbeteg Nonprofit Kft.</t>
  </si>
  <si>
    <t>Dr. Barsi Ernő</t>
  </si>
  <si>
    <t>Iskolaorvosi ellátás</t>
  </si>
  <si>
    <t>Világörökség Termál Kft.</t>
  </si>
  <si>
    <t>Működési költségek</t>
  </si>
  <si>
    <t>Phalma és Térsége Fejlesztéséért Alapitv.</t>
  </si>
  <si>
    <t>Járóbeteg Központ</t>
  </si>
  <si>
    <t>Nagy Gáspár Alapítvány</t>
  </si>
  <si>
    <t>Alapitványi tám.</t>
  </si>
  <si>
    <t>Magyar Zsidóság Könyv</t>
  </si>
  <si>
    <t>Könyvkiadás tám.</t>
  </si>
  <si>
    <t>Rákóczi Szövetség</t>
  </si>
  <si>
    <t>Beiratkozási program</t>
  </si>
  <si>
    <t xml:space="preserve"> </t>
  </si>
  <si>
    <t>Támogatott szervezet neve</t>
  </si>
  <si>
    <t>Lakást vásároló, építő pannonhalmi fiatalok</t>
  </si>
  <si>
    <t>Első lakáshoz jutók támogatása</t>
  </si>
  <si>
    <t>Pannonhalma Városfejlesztő Kft.</t>
  </si>
  <si>
    <t>Tervezési költségek</t>
  </si>
  <si>
    <t>Ph.Többc. Kistérségi Társulás</t>
  </si>
  <si>
    <t>Gyermekjóléti központ</t>
  </si>
  <si>
    <t>Győrszol Zrt.</t>
  </si>
  <si>
    <t>Pályázati önerő</t>
  </si>
  <si>
    <t>Bencés  Alapitvány</t>
  </si>
  <si>
    <t>Parkolók építése</t>
  </si>
  <si>
    <t>FEJLESZTÉSI CÉLÚ TÁMOGATÁS Összesen.</t>
  </si>
  <si>
    <t>EU-s projekt neve, azonosítója:</t>
  </si>
  <si>
    <t>NYDOP-2009-3.1.1/A-09-2f-2011-0003</t>
  </si>
  <si>
    <t xml:space="preserve"> Ft-ban</t>
  </si>
  <si>
    <t>Források</t>
  </si>
  <si>
    <t>Saját erő ( pénzmaradvánnyal )</t>
  </si>
  <si>
    <t>- saját erőből központi támogatás</t>
  </si>
  <si>
    <t>EU-s forrás</t>
  </si>
  <si>
    <t>Társfinanszírozás</t>
  </si>
  <si>
    <t>Hitel</t>
  </si>
  <si>
    <t>Egyéb forrás (  Eu önerő )</t>
  </si>
  <si>
    <t>Források összesen:</t>
  </si>
  <si>
    <t>Kiadások, költségek</t>
  </si>
  <si>
    <t>Személyi jellegű</t>
  </si>
  <si>
    <t>Beruházások</t>
  </si>
  <si>
    <t>Dologi kiadások/ könyvvizsgálat /</t>
  </si>
  <si>
    <t>Átadott pénzeszköz  ( civil szervezetek )</t>
  </si>
  <si>
    <t>Összesen:</t>
  </si>
  <si>
    <t>ÁROP-1.A.3.-2014-2014-0072</t>
  </si>
  <si>
    <t>Támogatás megelőlegezés</t>
  </si>
  <si>
    <t>Munkaadót terhelő járulék</t>
  </si>
  <si>
    <t>TOP 5.1.2-15-GM1-2016-00003</t>
  </si>
  <si>
    <t xml:space="preserve">        / Foglalkoztatási paktum/</t>
  </si>
  <si>
    <t>Átadott pénzeszköz</t>
  </si>
  <si>
    <t>KÖFOP-1.2.1-VEKOP-16-2016-00274</t>
  </si>
  <si>
    <t xml:space="preserve">   / ASP csatlakozás /</t>
  </si>
  <si>
    <t xml:space="preserve"> r Ft-ban</t>
  </si>
  <si>
    <t>Útiköltség elszámolása</t>
  </si>
  <si>
    <t>9.1 sz.  melléklet …./2017.(V.04.) önkormányzati rendelethez</t>
  </si>
  <si>
    <t>forintban!</t>
  </si>
  <si>
    <t>Önkormányzat</t>
  </si>
  <si>
    <t>--------</t>
  </si>
  <si>
    <t xml:space="preserve">  ………...…………        </t>
  </si>
  <si>
    <t>Száma</t>
  </si>
  <si>
    <t>Előirányzat-csoport, kiemelt előirányzat megnevezése</t>
  </si>
  <si>
    <t>Eredeti előirányzat</t>
  </si>
  <si>
    <t>I. Működési bevételek</t>
  </si>
  <si>
    <t>I/1. Közhatalmi  bevételei (2.1.+…+.2.6.)</t>
  </si>
  <si>
    <t xml:space="preserve"> Termékek és szolgáltatások adói</t>
  </si>
  <si>
    <t>Egyéb áruhasználati és szolg. Adók</t>
  </si>
  <si>
    <t>I/2.Működési bevételek (3.1.+…+3.8.)</t>
  </si>
  <si>
    <t>Közvetitett szolgáltatás ellenértéke</t>
  </si>
  <si>
    <t>Általános forgalmi adó visszatérülés</t>
  </si>
  <si>
    <t>Egyéb működési célú bevétel, kártérités,készletért.</t>
  </si>
  <si>
    <t>II. Támogatások,  kiegészítések (4.1.+…+4.8.)</t>
  </si>
  <si>
    <t>Helyi önkormányzatok működésének ált. támogatása</t>
  </si>
  <si>
    <t>Települési önk.egyes köznevelési feladatainak tám.</t>
  </si>
  <si>
    <t>Tel.önk. Szociális,gyerm.jóléti,gyermétk. Támogatása</t>
  </si>
  <si>
    <t>Tel.önkormányzat kulturális feladatainak támogatása</t>
  </si>
  <si>
    <t>Működési c.költségvetési tám. És kieg. Támogatás</t>
  </si>
  <si>
    <t>III. Támogatásértékű bevételek (5.1+5.2)</t>
  </si>
  <si>
    <t>Egyéb működési célú bevételei Áh-on belülről (5.1.1.+…+  5.1.5.)</t>
  </si>
  <si>
    <t>Egyéb működési c. tám.értékű bevétel</t>
  </si>
  <si>
    <t>Fejezeti kez.előirányzat EU-s programokra</t>
  </si>
  <si>
    <t>Felhalmozási célú támogatásértékű bevétel                    ( 5.2.1.+…+ 5.2.5.)</t>
  </si>
  <si>
    <t>Felhalmozási c. önkormányzati támogatás</t>
  </si>
  <si>
    <t>Társulások és költségvetési szerveik</t>
  </si>
  <si>
    <t>IV. Felhalmozási célú bevételek (6.1.+…+.6.3.)</t>
  </si>
  <si>
    <t>V. Átvett pénzeszközök (7.1.+7.2.)</t>
  </si>
  <si>
    <t>VI. Kölcsön visszatérülése</t>
  </si>
  <si>
    <t>KÖLTSÉGVETÉSI BEVÉTELEK ÖSSZESEN (2+3+4+5+6+7+8+9)</t>
  </si>
  <si>
    <t>VII. Pénzmaradvány, vállalk. tev. maradványa (10.1.+10.2.)</t>
  </si>
  <si>
    <t>VIII. Finanszírozási célú műv. bevételei (11.1.+.11.2.)</t>
  </si>
  <si>
    <t xml:space="preserve">Működési célú pénzügyi műveletek bevételei / ÁH-n belüli megelőlegezés </t>
  </si>
  <si>
    <t>Felhalmozási célú pénzügyi műveletek bevételei</t>
  </si>
  <si>
    <t>BEVÉTELEK ÖSSZESEN ( 9+10+11)</t>
  </si>
  <si>
    <r>
      <rPr>
        <b/>
        <sz val="14"/>
        <rFont val="Times New Roman CE"/>
        <family val="1"/>
      </rPr>
      <t xml:space="preserve">I. Működési költségvetés kiadásai </t>
    </r>
    <r>
      <rPr>
        <sz val="14"/>
        <rFont val="Times New Roman CE"/>
        <family val="0"/>
      </rPr>
      <t>(1.1+…+1.5.)</t>
    </r>
  </si>
  <si>
    <t xml:space="preserve">   - Műk.c.kölcsön nyújtása ÁH-on kívülre</t>
  </si>
  <si>
    <r>
      <rPr>
        <b/>
        <sz val="14"/>
        <rFont val="Times New Roman CE"/>
        <family val="1"/>
      </rPr>
      <t xml:space="preserve">II. Felhalmozási költségvetés kiadásai </t>
    </r>
    <r>
      <rPr>
        <sz val="14"/>
        <rFont val="Times New Roman CE"/>
        <family val="0"/>
      </rPr>
      <t>(2.1+…+2.7)</t>
    </r>
  </si>
  <si>
    <t>EU-s forrásból finanszírozott támogatással megvalósuló programok, projektek kiadásai</t>
  </si>
  <si>
    <t>EU-s forrásból finansz. támogatással megv. pr., projektek önk. hozzájárulásának kiadásai</t>
  </si>
  <si>
    <t xml:space="preserve"> - Felhalmozási célú pénzeszközátadás áh-on kívülre</t>
  </si>
  <si>
    <t xml:space="preserve"> - Felhalm.c. kölcsön nyújtása</t>
  </si>
  <si>
    <r>
      <rPr>
        <b/>
        <sz val="14"/>
        <rFont val="Times New Roman CE"/>
        <family val="1"/>
      </rPr>
      <t xml:space="preserve">IV. Tartalékok </t>
    </r>
    <r>
      <rPr>
        <sz val="14"/>
        <rFont val="Times New Roman CE"/>
        <family val="0"/>
      </rPr>
      <t>(4.1.+4.2.)</t>
    </r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</si>
  <si>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</si>
  <si>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</si>
  <si>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</si>
  <si>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</si>
  <si>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Államháztartáson  belüli megelőlegezés</t>
  </si>
  <si>
    <t>Irányítószervi támogatás</t>
  </si>
  <si>
    <t>KIADÁSOK ÖSSZESEN: (6+7)</t>
  </si>
  <si>
    <t>Éves engedélyezett létszám előirányzat (fő)</t>
  </si>
  <si>
    <t>Ebből a  közfoglalkoztatottak létszáma (fő)</t>
  </si>
  <si>
    <t>9.2. melléklet a ….../2017. (V.04.) önkormányzati rendelethez</t>
  </si>
  <si>
    <t xml:space="preserve"> Forintban!</t>
  </si>
  <si>
    <t>Költségvetési szerv megnevezése</t>
  </si>
  <si>
    <t>Polgármesteri  hivatal</t>
  </si>
  <si>
    <t>I. Működési bevételek (1.1.+…+1.8.)</t>
  </si>
  <si>
    <t>Készletértékesítés</t>
  </si>
  <si>
    <t>Közvetitett szolg. Ellenértéke</t>
  </si>
  <si>
    <t>1.5.</t>
  </si>
  <si>
    <t>Egyéb működési bevételek</t>
  </si>
  <si>
    <t>Kamatbevétel</t>
  </si>
  <si>
    <t>II. Véglegesen átvett pénzeszközök (2.1.+…+2.4.)</t>
  </si>
  <si>
    <t>Egyéb működési c.támogatások bev.ÁH-on belülről</t>
  </si>
  <si>
    <t>Támogatásértékű felhalmozási bevételek</t>
  </si>
  <si>
    <t>EU-s forrásból származó bevételek</t>
  </si>
  <si>
    <t>III. Felhalmozási célú egyéb bevételek</t>
  </si>
  <si>
    <t>IV. Közhatalmi bevételek</t>
  </si>
  <si>
    <t>V. Kölcsön</t>
  </si>
  <si>
    <t>VI. Pénzmaradvány, vállalk. tev. maradványa (6.1.+6.2.)</t>
  </si>
  <si>
    <t>Előző évi pénzmaradvány igénybevétele</t>
  </si>
  <si>
    <t>Előző évi vállalkozási maradvány igénybevétele</t>
  </si>
  <si>
    <t>VII. Önkormányzati támogatás</t>
  </si>
  <si>
    <t>BEVÉTELEK ÖSSZESEN (1+2+3+4+5+6+7)</t>
  </si>
  <si>
    <r>
      <rPr>
        <b/>
        <sz val="14"/>
        <rFont val="Times New Roman CE"/>
        <family val="1"/>
      </rPr>
      <t xml:space="preserve">II. Felhalmozási költségvetés kiadásai </t>
    </r>
    <r>
      <rPr>
        <sz val="14"/>
        <rFont val="Times New Roman CE"/>
        <family val="0"/>
      </rPr>
      <t>(2.1+…+2.4)</t>
    </r>
  </si>
  <si>
    <t>Egyéb fejlesztési célú kiadások</t>
  </si>
  <si>
    <t>III. Függő,átfutó,kiegyenlítő kiadás</t>
  </si>
  <si>
    <t>KIADÁSOK ÖSSZESEN: (1+2+3)</t>
  </si>
  <si>
    <t>Közfoglalkoztatottak létszáma (fő)</t>
  </si>
  <si>
    <t>9.3. melléklet a  ….../2017. (V.04.) önkormányzati rendelethez</t>
  </si>
  <si>
    <t>Forintban!</t>
  </si>
  <si>
    <t>Játék-Vár Óvoda és Bölcsöde Pannonhalma</t>
  </si>
  <si>
    <t>I.Működési bevételek (1.1.+…+1.8.)</t>
  </si>
  <si>
    <t>Általános forgalmi adó bevétel, áfa visszatérülés</t>
  </si>
  <si>
    <t>Támogatásértékű működési bevételek</t>
  </si>
  <si>
    <t>IV. Kölcsön</t>
  </si>
  <si>
    <t>V. Pénzmaradvány, vállalk. tev. maradványa (5.1.+5.2.)</t>
  </si>
  <si>
    <t>VI. Önkormányzati támogatás</t>
  </si>
  <si>
    <t>BEVÉTELEK ÖSSZESEN (1+2+3+4+5+6)</t>
  </si>
  <si>
    <t>Beruházási kiadások</t>
  </si>
  <si>
    <t>III. Függő, átfutó, kiegyenlítő kiadás</t>
  </si>
  <si>
    <t>10.melléklet</t>
  </si>
  <si>
    <t>LÉTSZÁM KERETEK KÖLTSÉGVETÉSI SZERVENKÉNT ÉS FELADATONKÉNT</t>
  </si>
  <si>
    <t>Feladatok</t>
  </si>
  <si>
    <t>Létszámkeret  ( fő )</t>
  </si>
  <si>
    <t>Polgármesteri Hivatal</t>
  </si>
  <si>
    <t xml:space="preserve">                 Jegyző, aljegyző</t>
  </si>
  <si>
    <t xml:space="preserve">                Pénzügyi és adócsoport</t>
  </si>
  <si>
    <t xml:space="preserve">                Titkárság</t>
  </si>
  <si>
    <t xml:space="preserve">                Igazgatási csoport</t>
  </si>
  <si>
    <t xml:space="preserve">                Hivatalsegéd ( takaritás)</t>
  </si>
  <si>
    <t xml:space="preserve">             Építésügyi feladatok</t>
  </si>
  <si>
    <t xml:space="preserve">            Városgazdálkodási referens</t>
  </si>
  <si>
    <t>POLGÁRMESTERI HIVATAL ÖSSZESEN:</t>
  </si>
  <si>
    <t>Pannonhalma Város Önkormányzat</t>
  </si>
  <si>
    <t xml:space="preserve">         Önkormányzati jogalkotás</t>
  </si>
  <si>
    <t xml:space="preserve">              Polgármester</t>
  </si>
  <si>
    <t xml:space="preserve">              Pályázati referens</t>
  </si>
  <si>
    <t xml:space="preserve">         Kommunális ellátás</t>
  </si>
  <si>
    <t xml:space="preserve">                 Karbantartó Műhely</t>
  </si>
  <si>
    <t xml:space="preserve">         Egészségügy</t>
  </si>
  <si>
    <t xml:space="preserve">                 Védőnői szolgálat</t>
  </si>
  <si>
    <t xml:space="preserve">          Szociális ellátás</t>
  </si>
  <si>
    <t xml:space="preserve">          Művelődési és sportfeladatok</t>
  </si>
  <si>
    <t xml:space="preserve">                  Művelődési Ház</t>
  </si>
  <si>
    <t xml:space="preserve">                  Tourinform Iroda</t>
  </si>
  <si>
    <t xml:space="preserve">                  Városi Könyvtár</t>
  </si>
  <si>
    <t xml:space="preserve">            Iskola működtetése</t>
  </si>
  <si>
    <t xml:space="preserve">            Közfoglalkoztatás</t>
  </si>
  <si>
    <t>Önkormányzat  ÖSSZESEN:</t>
  </si>
  <si>
    <t>Játék-Vár Óvoda és Bölcsöde</t>
  </si>
  <si>
    <t xml:space="preserve">          Óvodai nevelés</t>
  </si>
  <si>
    <t xml:space="preserve">           Bölcsödei ellátás</t>
  </si>
  <si>
    <t xml:space="preserve">                 Pannonhalma </t>
  </si>
  <si>
    <t xml:space="preserve">                 Écsi telephely</t>
  </si>
  <si>
    <t>Játék-Vár Óvoda és Bölcsöde össz.:</t>
  </si>
  <si>
    <t>ÖNKORMÁNYZATI ÖSSZESEN LÉTSZÁMKERET:</t>
  </si>
  <si>
    <t>Az önkormányzat által adott közvetett támogatások</t>
  </si>
  <si>
    <t xml:space="preserve">    11.sz.melléklet</t>
  </si>
  <si>
    <t>Sorszám</t>
  </si>
  <si>
    <t>Kedvezmények összege</t>
  </si>
  <si>
    <t>Ellátottak térítési dijának méltányosságból történő elengedése</t>
  </si>
  <si>
    <t>Ellátottak kártérítésének méltányosságból történő elengedése</t>
  </si>
  <si>
    <t>Lakosság részére lakásépítéshez adott kölcsön elengedése</t>
  </si>
  <si>
    <t>Lakosság részére lakásfelújításhoz  adott kölcsön elengedése</t>
  </si>
  <si>
    <t>Helyi adóból biztosított kedvezmény, mentesség</t>
  </si>
  <si>
    <t xml:space="preserve">  - ebből             Építményadó</t>
  </si>
  <si>
    <t xml:space="preserve">                           Telekadó</t>
  </si>
  <si>
    <t xml:space="preserve">                           Vállalkozók kommunális adója</t>
  </si>
  <si>
    <t xml:space="preserve">                          Magánszemélyek kommunális adója</t>
  </si>
  <si>
    <t xml:space="preserve">                          Idegenforgalmi adó tartózkodás után</t>
  </si>
  <si>
    <t xml:space="preserve">                          Idegenforgalmi adó épület után </t>
  </si>
  <si>
    <t xml:space="preserve">                         Iparűzési adó állandó jelleggel végzett tev.után</t>
  </si>
  <si>
    <t>Gépjárműadóból biztosított kedvezmény, mentesség / 40%/</t>
  </si>
  <si>
    <t>Helyiségek hasznosítása utáni kedvezmény,mentesség</t>
  </si>
  <si>
    <t>Egyéb kedvezmény: talajterhelési díj</t>
  </si>
  <si>
    <t>Egyéb kölcsön elengedése</t>
  </si>
  <si>
    <t>VAGYONKIMUTATÁS a könyvviteli mérlegben értékkel szereplő eszközökről                                                               2016.év</t>
  </si>
  <si>
    <t>Adatok: forintban!</t>
  </si>
  <si>
    <t>ESZKÖZÖK</t>
  </si>
  <si>
    <t>ÖSSZESEN</t>
  </si>
  <si>
    <t>állományi érték</t>
  </si>
  <si>
    <t xml:space="preserve">A </t>
  </si>
  <si>
    <t>B</t>
  </si>
  <si>
    <t>C</t>
  </si>
  <si>
    <t>D</t>
  </si>
  <si>
    <t>E</t>
  </si>
  <si>
    <t>F</t>
  </si>
  <si>
    <t xml:space="preserve"> I. Immateriális javak / korl.forg.képes/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</si>
  <si>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</si>
  <si>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</si>
  <si>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</si>
  <si>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</si>
  <si>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</si>
  <si>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</si>
  <si>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</si>
  <si>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</si>
  <si>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</si>
  <si>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</si>
  <si>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</si>
  <si>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</si>
  <si>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</si>
  <si>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</si>
  <si>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</si>
  <si>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</si>
  <si>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</si>
  <si>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</si>
  <si>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</si>
  <si>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</si>
  <si>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</si>
  <si>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</si>
  <si>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</si>
  <si>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</si>
  <si>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</si>
  <si>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</si>
  <si>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</si>
  <si>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</si>
  <si>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</si>
  <si>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</si>
  <si>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</si>
  <si>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</si>
  <si>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28.</t>
  </si>
  <si>
    <t xml:space="preserve">1. Tartós részesedések </t>
  </si>
  <si>
    <t>29.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</si>
  <si>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</si>
  <si>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</si>
  <si>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</si>
  <si>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</si>
  <si>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</si>
  <si>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</si>
  <si>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</si>
  <si>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</si>
  <si>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</si>
  <si>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</si>
  <si>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</si>
  <si>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</si>
  <si>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</si>
  <si>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</si>
  <si>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</si>
  <si>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</si>
  <si>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</si>
  <si>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</si>
  <si>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</si>
  <si>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</si>
  <si>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</si>
  <si>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</si>
  <si>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</si>
  <si>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</si>
  <si>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</si>
  <si>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</si>
  <si>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</si>
  <si>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</si>
  <si>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</si>
  <si>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</si>
  <si>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</si>
  <si>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</si>
  <si>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</si>
  <si>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</si>
  <si>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</si>
  <si>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</si>
  <si>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</si>
  <si>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</si>
  <si>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</si>
  <si>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</si>
  <si>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</si>
  <si>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</si>
  <si>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</si>
  <si>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</si>
  <si>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</si>
  <si>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</si>
  <si>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</si>
  <si>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</si>
  <si>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 xml:space="preserve">E) EGYÉB SAJÁTOS ESZKÖZOLDALI ELSZÁMOLÁSOK 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</si>
  <si>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</si>
  <si>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</si>
  <si>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</si>
  <si>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</si>
  <si>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</si>
  <si>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</si>
  <si>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2016.év</t>
  </si>
  <si>
    <t>Adatok:  forintban!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</si>
  <si>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</si>
  <si>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</si>
  <si>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</si>
  <si>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</si>
  <si>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</si>
  <si>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</si>
  <si>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</si>
  <si>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</si>
  <si>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</si>
  <si>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</si>
  <si>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</si>
  <si>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</si>
  <si>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</si>
  <si>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</si>
  <si>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</si>
  <si>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</si>
  <si>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Vagyonkimutatás a mérlegben értékkel nem szereplő kötelezettségekről</t>
  </si>
  <si>
    <t>sorszám</t>
  </si>
  <si>
    <t>Mennyiség/db</t>
  </si>
  <si>
    <t>Érték/ Ft</t>
  </si>
  <si>
    <t>Kezességvállalással kapcsolatos függő kötelezettség</t>
  </si>
  <si>
    <t>Garanciavállalással kapcsolatos függő kötelezettség</t>
  </si>
  <si>
    <t xml:space="preserve">2. </t>
  </si>
  <si>
    <t xml:space="preserve">                                      EREDMÉNYKIMUTATÁS 2016.év                             14.számú melléklet</t>
  </si>
  <si>
    <t xml:space="preserve">Megnevezés </t>
  </si>
  <si>
    <t>Óvoda</t>
  </si>
  <si>
    <t>Hivatal</t>
  </si>
  <si>
    <t>01. Közhatalmi eredményszemléletű bevételek</t>
  </si>
  <si>
    <t>02. Eszközök és szolgáltatások ért.nettó eredményszemléletű bevételei</t>
  </si>
  <si>
    <t>03. Tevékenységek egyéb nettó eredménysz. bevételei</t>
  </si>
  <si>
    <t>I.Tevékenység nettó eredményszemléletű bevételei</t>
  </si>
  <si>
    <t>04. Saját termelésű készletek állományváltozása</t>
  </si>
  <si>
    <t>05. Saját előállítású eszközök aktivált értéke</t>
  </si>
  <si>
    <t>II. Aktivált saját teljesítmények értéke</t>
  </si>
  <si>
    <t>06. Központi működési c.támogatások eredményszemléletű bevételei</t>
  </si>
  <si>
    <t>07. Egyéb működési c.támogatások eredm.sz.bevételei</t>
  </si>
  <si>
    <t>08. Felhalmozási c. támogatások eredmény sz.bevételei</t>
  </si>
  <si>
    <t>09. Különféle egyéb eredményszemléletű bevételek</t>
  </si>
  <si>
    <t>III. Egyéb eredményszemléletű bevételek</t>
  </si>
  <si>
    <t>10. Anyagköltség</t>
  </si>
  <si>
    <t>11. Igénybevett szolgáltatások értéke</t>
  </si>
  <si>
    <t>12. Eladott áruk beszerzési értéke</t>
  </si>
  <si>
    <t>13. Eladott /közvetített/szolgáltatások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</si>
  <si>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</si>
  <si>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</si>
  <si>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</si>
  <si>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</si>
  <si>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</si>
  <si>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</si>
  <si>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</si>
  <si>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A/ TEVÉKENYSÉGEK EREDMÉNYE</t>
  </si>
  <si>
    <t>17. Kapott osztalék és részesedés</t>
  </si>
  <si>
    <t>18.Részesedésekből származó eredm.sz. bevételek</t>
  </si>
  <si>
    <t>19. Befektetett pü.eszközökből szárm.eredm.sz.bevétel</t>
  </si>
  <si>
    <t>20. Egyéb kapott kamatok és kamat jell.eredm.sz. bevételek</t>
  </si>
  <si>
    <t>21.Pénzügyi műveletek egyéb eredm.sz.bevételei</t>
  </si>
  <si>
    <t>30.</t>
  </si>
  <si>
    <t>VIII. Pénzügyi műveletek eredményszemléletű bevételei</t>
  </si>
  <si>
    <t>31.</t>
  </si>
  <si>
    <t>22. Részesedésekből származó ráforditások árf.veszt</t>
  </si>
  <si>
    <t>32.</t>
  </si>
  <si>
    <t>23. Befektetett pénzügyi eszközökből szárm.ráford, árf.v.</t>
  </si>
  <si>
    <t>33.</t>
  </si>
  <si>
    <t>24.. Fizetendő kamatok és kamatjell. Ráfordítások</t>
  </si>
  <si>
    <t>25.Részesedések,értékpapírok,pénzeszk.értékvesztése</t>
  </si>
  <si>
    <t>26. Pénzügyi műveletek egyéb ráforditásai</t>
  </si>
  <si>
    <t>IX. Pénzügyi műveletek ráfordításai</t>
  </si>
  <si>
    <t>B/ PÉNZÜGYI MŰVELETEK EREDMÉNYE</t>
  </si>
  <si>
    <t>C/ MÉRLEG SZERINTI  EREDMÉNY</t>
  </si>
  <si>
    <t>MARADVÁNYKIMUTATÁS 2016.ÉV</t>
  </si>
  <si>
    <t>15.sz. melléklet</t>
  </si>
  <si>
    <t>01 Alaptevékenység költségvetési bevételei</t>
  </si>
  <si>
    <t>02 Alaptevékenység költségvetési kiadásai</t>
  </si>
  <si>
    <t>I. Alaptevékenység költségvetési egyenlege</t>
  </si>
  <si>
    <t>03 Alaptevékenység finanszírozási bevételei</t>
  </si>
  <si>
    <t>04 Alaptevékenység finanszírozási kiadásai</t>
  </si>
  <si>
    <t>II. Alaptevékenység finanszírozási egyenlege</t>
  </si>
  <si>
    <t>A/ ALAPTEVÉKENYSÉG MARADVÁNYA</t>
  </si>
  <si>
    <t>05 Vállalkozási tevékenység költségvetési bevételei</t>
  </si>
  <si>
    <t>06 Vállalkozási tevékenység költségvetési kiadásai</t>
  </si>
  <si>
    <t>III.Vállalkozási tevékenység költségvetési egyenlege</t>
  </si>
  <si>
    <t>07 Vállalkozási tevékenység finanszírozási bevételei</t>
  </si>
  <si>
    <t>08 Vállalkozási tevékenység finanszírozási kiadásai</t>
  </si>
  <si>
    <t>IV. Vállalkozási tevékenység finanszírozási egyenlege</t>
  </si>
  <si>
    <t>B/ VÁLLALKOZÁSI TEVÉKENYSÉG MARADVÁNYA</t>
  </si>
  <si>
    <t>C/ ÖSSZES MARADVÁNY</t>
  </si>
  <si>
    <t>D/ ALAPTEVÉKENYSÉG  KÖTELEZETTSÉGVÁLLALÁSSAL TERHELT MARADVÁNYA</t>
  </si>
  <si>
    <t>E/ ALAPTEVÉKENYSÉG SZABAD MARADVÁNYA</t>
  </si>
  <si>
    <t>F/ VÁLLALKOZÁSI TEVÉKENYSÉGET TERHELŐ BEFIZETÉSI KÖTELEZETTSÉG</t>
  </si>
  <si>
    <t>G/ VÁLLALKOZÁSI TEV.FELHASZNÁLHATÓ MARADVÁNYA</t>
  </si>
  <si>
    <t>16. Sz.melléklet</t>
  </si>
  <si>
    <t xml:space="preserve">Pannonhalma Város Önkormányzat tulajdonában álló gazdálkodó szervezetek működéséből származókötelezettségek és részesedések alakulása </t>
  </si>
  <si>
    <t>2016.december 31.</t>
  </si>
  <si>
    <t>Gazdálkodó szervezet megnevezése</t>
  </si>
  <si>
    <t>Részesedés mértéke (%-ban)</t>
  </si>
  <si>
    <t>Részesedés összege ( Ft-ban)</t>
  </si>
  <si>
    <t>Működésből származó kötelezettségek összege XII. 31-én
 (eFt-ban)</t>
  </si>
  <si>
    <t>Szent Márton Járóbeteg Központ</t>
  </si>
  <si>
    <t>Pannonhalmi Kultúráért és Sporttért Kft.</t>
  </si>
  <si>
    <t>Pannon-Víz Zrt.</t>
  </si>
  <si>
    <t xml:space="preserve">       ÖSSZESEN: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</si>
</sst>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F_t_-;\-* #,##0.00\ _F_t_-;_-* \-??\ _F_t_-;_-@_-"/>
    <numFmt numFmtId="166" formatCode="#,###"/>
    <numFmt numFmtId="167" formatCode="@"/>
    <numFmt numFmtId="168" formatCode="#,##0"/>
    <numFmt numFmtId="169" formatCode="_-* #,##0\ _F_t_-;\-* #,##0\ _F_t_-;_-* \-??\ _F_t_-;_-@_-"/>
    <numFmt numFmtId="170" formatCode="MMM\ D/"/>
    <numFmt numFmtId="171" formatCode="00"/>
    <numFmt numFmtId="172" formatCode="#,###__;\-#,###__"/>
    <numFmt numFmtId="173" formatCode="0%"/>
    <numFmt numFmtId="174" formatCode="0.000%"/>
  </numFmts>
  <fonts count="52">
    <font>
      <sz val="10"/>
      <name val="Times New Roman CE"/>
      <family val="0"/>
    </font>
    <font>
      <sz val="10"/>
      <name val="Arial"/>
      <family val="0"/>
    </font>
    <font>
      <sz val="11"/>
      <color indexed="9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20"/>
      <name val="Times New Roman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sz val="14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i/>
      <sz val="14"/>
      <name val="Times New Roman CE"/>
      <family val="1"/>
    </font>
    <font>
      <sz val="8"/>
      <color indexed="10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14"/>
      <color indexed="10"/>
      <name val="Times New Roman CE"/>
      <family val="1"/>
    </font>
    <font>
      <b/>
      <sz val="10"/>
      <name val="Times New Roman CE"/>
      <family val="0"/>
    </font>
    <font>
      <b/>
      <i/>
      <sz val="12"/>
      <name val="Times New Roman CE"/>
      <family val="1"/>
    </font>
    <font>
      <i/>
      <sz val="10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 CE"/>
      <family val="0"/>
    </font>
    <font>
      <i/>
      <sz val="8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 CE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</cellStyleXfs>
  <cellXfs count="601">
    <xf numFmtId="164" fontId="0" fillId="0" borderId="0" xfId="0" applyAlignment="1">
      <alignment/>
    </xf>
    <xf numFmtId="164" fontId="5" fillId="0" borderId="0" xfId="30" applyFill="1" applyAlignment="1">
      <alignment wrapText="1"/>
      <protection/>
    </xf>
    <xf numFmtId="164" fontId="5" fillId="0" borderId="0" xfId="30" applyFill="1">
      <alignment/>
      <protection/>
    </xf>
    <xf numFmtId="166" fontId="7" fillId="0" borderId="0" xfId="30" applyNumberFormat="1" applyFont="1" applyFill="1" applyBorder="1" applyAlignment="1" applyProtection="1">
      <alignment horizontal="center" vertical="center" wrapText="1"/>
      <protection/>
    </xf>
    <xf numFmtId="166" fontId="8" fillId="0" borderId="0" xfId="30" applyNumberFormat="1" applyFont="1" applyFill="1" applyBorder="1" applyAlignment="1" applyProtection="1">
      <alignment horizontal="left" vertical="center"/>
      <protection/>
    </xf>
    <xf numFmtId="164" fontId="8" fillId="0" borderId="0" xfId="0" applyFont="1" applyFill="1" applyBorder="1" applyAlignment="1" applyProtection="1">
      <alignment horizontal="right"/>
      <protection/>
    </xf>
    <xf numFmtId="164" fontId="9" fillId="0" borderId="0" xfId="30" applyFont="1" applyFill="1">
      <alignment/>
      <protection/>
    </xf>
    <xf numFmtId="164" fontId="9" fillId="0" borderId="0" xfId="30" applyFont="1" applyFill="1" applyAlignment="1">
      <alignment horizontal="right"/>
      <protection/>
    </xf>
    <xf numFmtId="164" fontId="7" fillId="0" borderId="1" xfId="30" applyFont="1" applyFill="1" applyBorder="1" applyAlignment="1" applyProtection="1">
      <alignment horizontal="center" vertical="center" wrapText="1"/>
      <protection/>
    </xf>
    <xf numFmtId="164" fontId="7" fillId="0" borderId="2" xfId="30" applyFont="1" applyFill="1" applyBorder="1" applyAlignment="1" applyProtection="1">
      <alignment horizontal="center" vertical="center" wrapText="1"/>
      <protection/>
    </xf>
    <xf numFmtId="164" fontId="7" fillId="0" borderId="2" xfId="30" applyFont="1" applyFill="1" applyBorder="1" applyAlignment="1">
      <alignment horizontal="center" wrapText="1"/>
      <protection/>
    </xf>
    <xf numFmtId="164" fontId="7" fillId="0" borderId="3" xfId="30" applyFont="1" applyFill="1" applyBorder="1" applyAlignment="1">
      <alignment horizontal="center" wrapText="1"/>
      <protection/>
    </xf>
    <xf numFmtId="164" fontId="10" fillId="0" borderId="0" xfId="30" applyFont="1" applyFill="1">
      <alignment/>
      <protection/>
    </xf>
    <xf numFmtId="164" fontId="7" fillId="0" borderId="4" xfId="30" applyFont="1" applyFill="1" applyBorder="1" applyAlignment="1" applyProtection="1">
      <alignment horizontal="center" vertical="center" wrapText="1"/>
      <protection/>
    </xf>
    <xf numFmtId="164" fontId="7" fillId="0" borderId="5" xfId="30" applyFont="1" applyFill="1" applyBorder="1" applyAlignment="1" applyProtection="1">
      <alignment horizontal="center" vertical="center" wrapText="1"/>
      <protection/>
    </xf>
    <xf numFmtId="164" fontId="9" fillId="0" borderId="5" xfId="30" applyFont="1" applyFill="1" applyBorder="1">
      <alignment/>
      <protection/>
    </xf>
    <xf numFmtId="164" fontId="9" fillId="0" borderId="6" xfId="30" applyFont="1" applyFill="1" applyBorder="1">
      <alignment/>
      <protection/>
    </xf>
    <xf numFmtId="164" fontId="11" fillId="0" borderId="0" xfId="30" applyFont="1" applyFill="1">
      <alignment/>
      <protection/>
    </xf>
    <xf numFmtId="164" fontId="7" fillId="0" borderId="4" xfId="30" applyFont="1" applyFill="1" applyBorder="1" applyAlignment="1" applyProtection="1">
      <alignment horizontal="left" vertical="center" wrapText="1" indent="1"/>
      <protection/>
    </xf>
    <xf numFmtId="164" fontId="7" fillId="0" borderId="5" xfId="30" applyFont="1" applyFill="1" applyBorder="1" applyAlignment="1" applyProtection="1">
      <alignment horizontal="left" vertical="center" wrapText="1" indent="1"/>
      <protection/>
    </xf>
    <xf numFmtId="166" fontId="7" fillId="0" borderId="5" xfId="30" applyNumberFormat="1" applyFont="1" applyFill="1" applyBorder="1" applyAlignment="1" applyProtection="1">
      <alignment horizontal="right" vertical="center" wrapText="1"/>
      <protection/>
    </xf>
    <xf numFmtId="164" fontId="0" fillId="0" borderId="0" xfId="30" applyFont="1" applyFill="1">
      <alignment/>
      <protection/>
    </xf>
    <xf numFmtId="166" fontId="7" fillId="0" borderId="5" xfId="30" applyNumberFormat="1" applyFont="1" applyFill="1" applyBorder="1" applyAlignment="1" applyProtection="1">
      <alignment horizontal="right" vertical="center" wrapText="1"/>
      <protection locked="0"/>
    </xf>
    <xf numFmtId="166" fontId="7" fillId="0" borderId="6" xfId="30" applyNumberFormat="1" applyFont="1" applyFill="1" applyBorder="1" applyAlignment="1" applyProtection="1">
      <alignment horizontal="right" vertical="center" wrapText="1"/>
      <protection locked="0"/>
    </xf>
    <xf numFmtId="167" fontId="9" fillId="0" borderId="4" xfId="30" applyNumberFormat="1" applyFont="1" applyFill="1" applyBorder="1" applyAlignment="1" applyProtection="1">
      <alignment horizontal="left" vertical="center" wrapText="1" indent="1"/>
      <protection/>
    </xf>
    <xf numFmtId="164" fontId="9" fillId="0" borderId="5" xfId="30" applyFont="1" applyFill="1" applyBorder="1" applyAlignment="1" applyProtection="1">
      <alignment horizontal="left" vertical="center" wrapText="1" indent="1"/>
      <protection/>
    </xf>
    <xf numFmtId="166" fontId="9" fillId="0" borderId="5" xfId="30" applyNumberFormat="1" applyFont="1" applyFill="1" applyBorder="1" applyAlignment="1" applyProtection="1">
      <alignment horizontal="right" vertical="center" wrapText="1"/>
      <protection locked="0"/>
    </xf>
    <xf numFmtId="166" fontId="7" fillId="0" borderId="6" xfId="30" applyNumberFormat="1" applyFont="1" applyFill="1" applyBorder="1" applyAlignment="1" applyProtection="1">
      <alignment horizontal="right" vertical="center" wrapText="1"/>
      <protection/>
    </xf>
    <xf numFmtId="167" fontId="9" fillId="0" borderId="7" xfId="30" applyNumberFormat="1" applyFont="1" applyFill="1" applyBorder="1" applyAlignment="1" applyProtection="1">
      <alignment horizontal="left" vertical="center" wrapText="1" indent="1"/>
      <protection/>
    </xf>
    <xf numFmtId="164" fontId="9" fillId="0" borderId="8" xfId="30" applyFont="1" applyFill="1" applyBorder="1" applyAlignment="1" applyProtection="1">
      <alignment horizontal="left" vertical="center" wrapText="1" indent="1"/>
      <protection/>
    </xf>
    <xf numFmtId="166" fontId="9" fillId="0" borderId="8" xfId="30" applyNumberFormat="1" applyFont="1" applyFill="1" applyBorder="1" applyAlignment="1" applyProtection="1">
      <alignment horizontal="right" vertical="center" wrapText="1"/>
      <protection locked="0"/>
    </xf>
    <xf numFmtId="164" fontId="9" fillId="0" borderId="8" xfId="30" applyFont="1" applyFill="1" applyBorder="1">
      <alignment/>
      <protection/>
    </xf>
    <xf numFmtId="164" fontId="9" fillId="0" borderId="9" xfId="30" applyFont="1" applyFill="1" applyBorder="1">
      <alignment/>
      <protection/>
    </xf>
    <xf numFmtId="164" fontId="12" fillId="0" borderId="5" xfId="30" applyFont="1" applyFill="1" applyBorder="1" applyAlignment="1" applyProtection="1">
      <alignment horizontal="left" vertical="center" wrapText="1" indent="1"/>
      <protection/>
    </xf>
    <xf numFmtId="166" fontId="9" fillId="0" borderId="5" xfId="30" applyNumberFormat="1" applyFont="1" applyFill="1" applyBorder="1" applyAlignment="1" applyProtection="1">
      <alignment horizontal="right" vertical="center" wrapText="1"/>
      <protection/>
    </xf>
    <xf numFmtId="164" fontId="9" fillId="0" borderId="5" xfId="30" applyFont="1" applyFill="1" applyBorder="1" applyAlignment="1" applyProtection="1">
      <alignment horizontal="left" vertical="center" wrapText="1" indent="2"/>
      <protection/>
    </xf>
    <xf numFmtId="164" fontId="9" fillId="0" borderId="8" xfId="30" applyFont="1" applyFill="1" applyBorder="1" applyAlignment="1" applyProtection="1">
      <alignment horizontal="left" vertical="center" wrapText="1" indent="2"/>
      <protection/>
    </xf>
    <xf numFmtId="164" fontId="9" fillId="0" borderId="5" xfId="30" applyFont="1" applyFill="1" applyBorder="1" applyAlignment="1" applyProtection="1">
      <alignment horizontal="left" indent="1"/>
      <protection/>
    </xf>
    <xf numFmtId="164" fontId="7" fillId="0" borderId="5" xfId="30" applyFont="1" applyFill="1" applyBorder="1">
      <alignment/>
      <protection/>
    </xf>
    <xf numFmtId="164" fontId="7" fillId="0" borderId="6" xfId="30" applyFont="1" applyFill="1" applyBorder="1">
      <alignment/>
      <protection/>
    </xf>
    <xf numFmtId="164" fontId="8" fillId="0" borderId="5" xfId="30" applyFont="1" applyFill="1" applyBorder="1" applyAlignment="1" applyProtection="1">
      <alignment horizontal="left" vertical="center" wrapText="1" indent="1"/>
      <protection/>
    </xf>
    <xf numFmtId="166" fontId="8" fillId="0" borderId="5" xfId="30" applyNumberFormat="1" applyFont="1" applyFill="1" applyBorder="1" applyAlignment="1" applyProtection="1">
      <alignment horizontal="right" vertical="center" wrapText="1"/>
      <protection/>
    </xf>
    <xf numFmtId="166" fontId="8" fillId="0" borderId="6" xfId="30" applyNumberFormat="1" applyFont="1" applyFill="1" applyBorder="1" applyAlignment="1" applyProtection="1">
      <alignment horizontal="right" vertical="center" wrapText="1"/>
      <protection/>
    </xf>
    <xf numFmtId="167" fontId="7" fillId="0" borderId="4" xfId="30" applyNumberFormat="1" applyFont="1" applyFill="1" applyBorder="1" applyAlignment="1" applyProtection="1">
      <alignment horizontal="left" vertical="center" wrapText="1" indent="1"/>
      <protection/>
    </xf>
    <xf numFmtId="166" fontId="12" fillId="0" borderId="5" xfId="30" applyNumberFormat="1" applyFont="1" applyFill="1" applyBorder="1" applyAlignment="1" applyProtection="1">
      <alignment horizontal="right" vertical="center" wrapText="1"/>
      <protection/>
    </xf>
    <xf numFmtId="164" fontId="7" fillId="0" borderId="10" xfId="30" applyFont="1" applyFill="1" applyBorder="1" applyAlignment="1">
      <alignment horizontal="center" wrapText="1"/>
      <protection/>
    </xf>
    <xf numFmtId="164" fontId="9" fillId="0" borderId="11" xfId="30" applyFont="1" applyFill="1" applyBorder="1">
      <alignment/>
      <protection/>
    </xf>
    <xf numFmtId="166" fontId="12" fillId="0" borderId="6" xfId="30" applyNumberFormat="1" applyFont="1" applyFill="1" applyBorder="1" applyAlignment="1" applyProtection="1">
      <alignment horizontal="right" vertical="center" wrapText="1"/>
      <protection/>
    </xf>
    <xf numFmtId="164" fontId="7" fillId="0" borderId="7" xfId="30" applyFont="1" applyFill="1" applyBorder="1" applyAlignment="1" applyProtection="1">
      <alignment horizontal="left" vertical="center" wrapText="1" indent="1"/>
      <protection/>
    </xf>
    <xf numFmtId="164" fontId="7" fillId="0" borderId="8" xfId="30" applyFont="1" applyFill="1" applyBorder="1" applyAlignment="1" applyProtection="1">
      <alignment horizontal="left" vertical="center" wrapText="1" indent="1"/>
      <protection/>
    </xf>
    <xf numFmtId="166" fontId="7" fillId="0" borderId="8" xfId="30" applyNumberFormat="1" applyFont="1" applyFill="1" applyBorder="1" applyAlignment="1" applyProtection="1">
      <alignment horizontal="right" vertical="center" wrapText="1"/>
      <protection/>
    </xf>
    <xf numFmtId="166" fontId="7" fillId="0" borderId="9" xfId="30" applyNumberFormat="1" applyFont="1" applyFill="1" applyBorder="1" applyAlignment="1" applyProtection="1">
      <alignment horizontal="right" vertical="center" wrapText="1"/>
      <protection/>
    </xf>
    <xf numFmtId="164" fontId="13" fillId="0" borderId="0" xfId="30" applyFont="1" applyFill="1" applyBorder="1" applyAlignment="1" applyProtection="1">
      <alignment horizontal="left" vertical="center" wrapText="1"/>
      <protection/>
    </xf>
    <xf numFmtId="164" fontId="14" fillId="0" borderId="0" xfId="30" applyFont="1" applyFill="1" applyBorder="1" applyAlignment="1" applyProtection="1">
      <alignment horizontal="center" vertical="center" wrapText="1"/>
      <protection/>
    </xf>
    <xf numFmtId="164" fontId="14" fillId="0" borderId="0" xfId="30" applyFont="1" applyFill="1" applyBorder="1" applyAlignment="1" applyProtection="1">
      <alignment vertical="center" wrapText="1"/>
      <protection/>
    </xf>
    <xf numFmtId="166" fontId="14" fillId="0" borderId="0" xfId="30" applyNumberFormat="1" applyFont="1" applyFill="1" applyBorder="1" applyAlignment="1" applyProtection="1">
      <alignment vertical="center" wrapText="1"/>
      <protection/>
    </xf>
    <xf numFmtId="166" fontId="14" fillId="0" borderId="0" xfId="30" applyNumberFormat="1" applyFont="1" applyFill="1" applyBorder="1" applyAlignment="1" applyProtection="1">
      <alignment horizontal="center" vertical="center"/>
      <protection/>
    </xf>
    <xf numFmtId="166" fontId="15" fillId="0" borderId="0" xfId="30" applyNumberFormat="1" applyFont="1" applyFill="1" applyBorder="1" applyAlignment="1" applyProtection="1">
      <alignment horizontal="left" vertical="center"/>
      <protection/>
    </xf>
    <xf numFmtId="164" fontId="16" fillId="0" borderId="0" xfId="0" applyFont="1" applyFill="1" applyBorder="1" applyAlignment="1" applyProtection="1">
      <alignment horizontal="right"/>
      <protection/>
    </xf>
    <xf numFmtId="164" fontId="7" fillId="0" borderId="12" xfId="30" applyFont="1" applyFill="1" applyBorder="1" applyAlignment="1" applyProtection="1">
      <alignment horizontal="center" vertical="center" wrapText="1"/>
      <protection/>
    </xf>
    <xf numFmtId="164" fontId="7" fillId="0" borderId="13" xfId="30" applyFont="1" applyFill="1" applyBorder="1" applyAlignment="1" applyProtection="1">
      <alignment horizontal="center" vertical="center" wrapText="1"/>
      <protection/>
    </xf>
    <xf numFmtId="164" fontId="7" fillId="0" borderId="13" xfId="30" applyFont="1" applyFill="1" applyBorder="1" applyAlignment="1">
      <alignment horizontal="center" wrapText="1"/>
      <protection/>
    </xf>
    <xf numFmtId="164" fontId="7" fillId="0" borderId="14" xfId="30" applyFont="1" applyFill="1" applyBorder="1" applyAlignment="1">
      <alignment horizontal="center" wrapText="1"/>
      <protection/>
    </xf>
    <xf numFmtId="164" fontId="7" fillId="0" borderId="0" xfId="30" applyFont="1" applyFill="1" applyAlignment="1">
      <alignment wrapText="1"/>
      <protection/>
    </xf>
    <xf numFmtId="164" fontId="7" fillId="0" borderId="15" xfId="30" applyFont="1" applyFill="1" applyBorder="1" applyAlignment="1" applyProtection="1">
      <alignment horizontal="center" vertical="center" wrapText="1"/>
      <protection/>
    </xf>
    <xf numFmtId="164" fontId="9" fillId="0" borderId="16" xfId="30" applyFont="1" applyFill="1" applyBorder="1">
      <alignment/>
      <protection/>
    </xf>
    <xf numFmtId="164" fontId="7" fillId="0" borderId="15" xfId="30" applyFont="1" applyFill="1" applyBorder="1" applyAlignment="1" applyProtection="1">
      <alignment horizontal="left" vertical="center" wrapText="1" indent="1"/>
      <protection/>
    </xf>
    <xf numFmtId="164" fontId="7" fillId="0" borderId="5" xfId="30" applyFont="1" applyFill="1" applyBorder="1" applyAlignment="1" applyProtection="1">
      <alignment vertical="center" wrapText="1"/>
      <protection/>
    </xf>
    <xf numFmtId="166" fontId="7" fillId="0" borderId="5" xfId="30" applyNumberFormat="1" applyFont="1" applyFill="1" applyBorder="1" applyAlignment="1" applyProtection="1">
      <alignment vertical="center" wrapText="1"/>
      <protection/>
    </xf>
    <xf numFmtId="166" fontId="7" fillId="0" borderId="16" xfId="30" applyNumberFormat="1" applyFont="1" applyFill="1" applyBorder="1" applyAlignment="1" applyProtection="1">
      <alignment vertical="center" wrapText="1"/>
      <protection/>
    </xf>
    <xf numFmtId="167" fontId="9" fillId="0" borderId="15" xfId="30" applyNumberFormat="1" applyFont="1" applyFill="1" applyBorder="1" applyAlignment="1" applyProtection="1">
      <alignment horizontal="left" vertical="center" wrapText="1" indent="1"/>
      <protection/>
    </xf>
    <xf numFmtId="168" fontId="9" fillId="0" borderId="5" xfId="30" applyNumberFormat="1" applyFont="1" applyFill="1" applyBorder="1" applyAlignment="1" applyProtection="1">
      <alignment vertical="center" wrapText="1"/>
      <protection locked="0"/>
    </xf>
    <xf numFmtId="168" fontId="9" fillId="0" borderId="5" xfId="30" applyNumberFormat="1" applyFont="1" applyFill="1" applyBorder="1">
      <alignment/>
      <protection/>
    </xf>
    <xf numFmtId="168" fontId="9" fillId="0" borderId="16" xfId="30" applyNumberFormat="1" applyFont="1" applyFill="1" applyBorder="1">
      <alignment/>
      <protection/>
    </xf>
    <xf numFmtId="164" fontId="9" fillId="0" borderId="5" xfId="30" applyFont="1" applyFill="1" applyBorder="1" applyAlignment="1" applyProtection="1">
      <alignment horizontal="left" indent="6"/>
      <protection/>
    </xf>
    <xf numFmtId="164" fontId="9" fillId="0" borderId="5" xfId="30" applyFont="1" applyFill="1" applyBorder="1" applyAlignment="1" applyProtection="1">
      <alignment horizontal="left" vertical="center" wrapText="1" indent="6"/>
      <protection/>
    </xf>
    <xf numFmtId="168" fontId="7" fillId="0" borderId="5" xfId="30" applyNumberFormat="1" applyFont="1" applyFill="1" applyBorder="1" applyAlignment="1" applyProtection="1">
      <alignment vertical="center" wrapText="1"/>
      <protection/>
    </xf>
    <xf numFmtId="168" fontId="7" fillId="0" borderId="16" xfId="30" applyNumberFormat="1" applyFont="1" applyFill="1" applyBorder="1" applyAlignment="1" applyProtection="1">
      <alignment vertical="center" wrapText="1"/>
      <protection/>
    </xf>
    <xf numFmtId="167" fontId="9" fillId="0" borderId="17" xfId="30" applyNumberFormat="1" applyFont="1" applyFill="1" applyBorder="1" applyAlignment="1" applyProtection="1">
      <alignment horizontal="left" vertical="center" wrapText="1" indent="1"/>
      <protection/>
    </xf>
    <xf numFmtId="164" fontId="5" fillId="0" borderId="18" xfId="30" applyFont="1" applyFill="1" applyBorder="1" applyAlignment="1" applyProtection="1">
      <alignment horizontal="left" vertical="center" wrapText="1" indent="1"/>
      <protection/>
    </xf>
    <xf numFmtId="168" fontId="9" fillId="0" borderId="18" xfId="30" applyNumberFormat="1" applyFont="1" applyFill="1" applyBorder="1" applyAlignment="1" applyProtection="1">
      <alignment vertical="center" wrapText="1"/>
      <protection locked="0"/>
    </xf>
    <xf numFmtId="168" fontId="9" fillId="0" borderId="18" xfId="30" applyNumberFormat="1" applyFont="1" applyFill="1" applyBorder="1">
      <alignment/>
      <protection/>
    </xf>
    <xf numFmtId="168" fontId="9" fillId="0" borderId="19" xfId="30" applyNumberFormat="1" applyFont="1" applyFill="1" applyBorder="1">
      <alignment/>
      <protection/>
    </xf>
    <xf numFmtId="168" fontId="7" fillId="0" borderId="13" xfId="30" applyNumberFormat="1" applyFont="1" applyFill="1" applyBorder="1" applyAlignment="1" applyProtection="1">
      <alignment horizontal="center" vertical="center" wrapText="1"/>
      <protection/>
    </xf>
    <xf numFmtId="168" fontId="7" fillId="0" borderId="13" xfId="30" applyNumberFormat="1" applyFont="1" applyFill="1" applyBorder="1" applyAlignment="1">
      <alignment horizontal="center" wrapText="1"/>
      <protection/>
    </xf>
    <xf numFmtId="168" fontId="7" fillId="0" borderId="14" xfId="30" applyNumberFormat="1" applyFont="1" applyFill="1" applyBorder="1" applyAlignment="1">
      <alignment horizontal="center" wrapText="1"/>
      <protection/>
    </xf>
    <xf numFmtId="164" fontId="7" fillId="0" borderId="0" xfId="30" applyFont="1" applyFill="1">
      <alignment/>
      <protection/>
    </xf>
    <xf numFmtId="168" fontId="7" fillId="0" borderId="5" xfId="30" applyNumberFormat="1" applyFont="1" applyFill="1" applyBorder="1" applyAlignment="1" applyProtection="1">
      <alignment vertical="center" wrapText="1"/>
      <protection locked="0"/>
    </xf>
    <xf numFmtId="168" fontId="9" fillId="0" borderId="5" xfId="30" applyNumberFormat="1" applyFont="1" applyFill="1" applyBorder="1" applyAlignment="1" applyProtection="1">
      <alignment vertical="center" wrapText="1"/>
      <protection/>
    </xf>
    <xf numFmtId="164" fontId="9" fillId="0" borderId="18" xfId="30" applyFont="1" applyFill="1" applyBorder="1" applyAlignment="1" applyProtection="1">
      <alignment horizontal="left" vertical="center" wrapText="1" indent="2"/>
      <protection/>
    </xf>
    <xf numFmtId="168" fontId="9" fillId="0" borderId="16" xfId="30" applyNumberFormat="1" applyFont="1" applyFill="1" applyBorder="1" applyAlignment="1" applyProtection="1">
      <alignment vertical="center" wrapText="1"/>
      <protection/>
    </xf>
    <xf numFmtId="168" fontId="9" fillId="7" borderId="5" xfId="30" applyNumberFormat="1" applyFont="1" applyFill="1" applyBorder="1" applyAlignment="1" applyProtection="1">
      <alignment horizontal="right" vertical="center" wrapText="1"/>
      <protection locked="0"/>
    </xf>
    <xf numFmtId="164" fontId="7" fillId="0" borderId="17" xfId="30" applyFont="1" applyFill="1" applyBorder="1" applyAlignment="1" applyProtection="1">
      <alignment horizontal="left" vertical="center" wrapText="1" indent="1"/>
      <protection/>
    </xf>
    <xf numFmtId="164" fontId="7" fillId="0" borderId="18" xfId="30" applyFont="1" applyFill="1" applyBorder="1" applyAlignment="1" applyProtection="1">
      <alignment vertical="center" wrapText="1"/>
      <protection/>
    </xf>
    <xf numFmtId="168" fontId="7" fillId="0" borderId="18" xfId="30" applyNumberFormat="1" applyFont="1" applyFill="1" applyBorder="1" applyAlignment="1" applyProtection="1">
      <alignment vertical="center" wrapText="1"/>
      <protection/>
    </xf>
    <xf numFmtId="168" fontId="7" fillId="0" borderId="19" xfId="30" applyNumberFormat="1" applyFont="1" applyFill="1" applyBorder="1" applyAlignment="1" applyProtection="1">
      <alignment vertical="center" wrapText="1"/>
      <protection/>
    </xf>
    <xf numFmtId="164" fontId="17" fillId="0" borderId="0" xfId="30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textRotation="180" wrapText="1"/>
    </xf>
    <xf numFmtId="166" fontId="16" fillId="0" borderId="0" xfId="0" applyNumberFormat="1" applyFont="1" applyFill="1" applyAlignment="1">
      <alignment horizontal="right" vertical="center"/>
    </xf>
    <xf numFmtId="166" fontId="7" fillId="0" borderId="20" xfId="0" applyNumberFormat="1" applyFont="1" applyFill="1" applyBorder="1" applyAlignment="1">
      <alignment horizontal="center" vertical="center" wrapText="1"/>
    </xf>
    <xf numFmtId="166" fontId="7" fillId="0" borderId="2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166" fontId="7" fillId="0" borderId="22" xfId="0" applyNumberFormat="1" applyFont="1" applyFill="1" applyBorder="1" applyAlignment="1">
      <alignment horizontal="center" vertical="center" wrapText="1"/>
    </xf>
    <xf numFmtId="166" fontId="7" fillId="0" borderId="23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166" fontId="9" fillId="0" borderId="24" xfId="0" applyNumberFormat="1" applyFont="1" applyFill="1" applyBorder="1" applyAlignment="1">
      <alignment horizontal="left" vertical="center" wrapText="1" indent="1"/>
    </xf>
    <xf numFmtId="166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26" xfId="0" applyNumberFormat="1" applyFont="1" applyFill="1" applyBorder="1" applyAlignment="1" applyProtection="1">
      <alignment vertical="center" wrapText="1"/>
      <protection locked="0"/>
    </xf>
    <xf numFmtId="166" fontId="9" fillId="0" borderId="27" xfId="0" applyNumberFormat="1" applyFont="1" applyFill="1" applyBorder="1" applyAlignment="1" applyProtection="1">
      <alignment vertical="center" wrapText="1"/>
      <protection locked="0"/>
    </xf>
    <xf numFmtId="166" fontId="9" fillId="0" borderId="11" xfId="0" applyNumberFormat="1" applyFont="1" applyFill="1" applyBorder="1" applyAlignment="1">
      <alignment horizontal="left" vertical="center" wrapText="1" indent="1"/>
    </xf>
    <xf numFmtId="166" fontId="9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5" xfId="0" applyNumberFormat="1" applyFont="1" applyFill="1" applyBorder="1" applyAlignment="1" applyProtection="1">
      <alignment vertical="center" wrapText="1"/>
      <protection locked="0"/>
    </xf>
    <xf numFmtId="166" fontId="9" fillId="0" borderId="6" xfId="0" applyNumberFormat="1" applyFont="1" applyFill="1" applyBorder="1" applyAlignment="1" applyProtection="1">
      <alignment vertical="center" wrapText="1"/>
      <protection locked="0"/>
    </xf>
    <xf numFmtId="166" fontId="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29" xfId="0" applyNumberFormat="1" applyFont="1" applyFill="1" applyBorder="1" applyAlignment="1" applyProtection="1">
      <alignment vertical="center" wrapText="1"/>
      <protection locked="0"/>
    </xf>
    <xf numFmtId="166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66" fontId="9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31" xfId="0" applyNumberFormat="1" applyFont="1" applyFill="1" applyBorder="1" applyAlignment="1" applyProtection="1">
      <alignment vertical="center" wrapText="1"/>
      <protection locked="0"/>
    </xf>
    <xf numFmtId="166" fontId="9" fillId="0" borderId="32" xfId="0" applyNumberFormat="1" applyFont="1" applyFill="1" applyBorder="1" applyAlignment="1" applyProtection="1">
      <alignment vertical="center" wrapText="1"/>
      <protection locked="0"/>
    </xf>
    <xf numFmtId="166" fontId="7" fillId="0" borderId="20" xfId="0" applyNumberFormat="1" applyFont="1" applyFill="1" applyBorder="1" applyAlignment="1">
      <alignment horizontal="left" vertical="center" wrapText="1" indent="1"/>
    </xf>
    <xf numFmtId="166" fontId="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6" fontId="7" fillId="0" borderId="22" xfId="0" applyNumberFormat="1" applyFont="1" applyFill="1" applyBorder="1" applyAlignment="1" applyProtection="1">
      <alignment vertical="center" wrapText="1"/>
      <protection/>
    </xf>
    <xf numFmtId="166" fontId="7" fillId="0" borderId="21" xfId="0" applyNumberFormat="1" applyFont="1" applyFill="1" applyBorder="1" applyAlignment="1" applyProtection="1">
      <alignment horizontal="left" vertical="center" wrapText="1" inden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166" fontId="7" fillId="0" borderId="33" xfId="0" applyNumberFormat="1" applyFont="1" applyFill="1" applyBorder="1" applyAlignment="1">
      <alignment horizontal="left" vertical="center" wrapText="1" indent="1"/>
    </xf>
    <xf numFmtId="166" fontId="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7" fillId="0" borderId="35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36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11" xfId="0" applyNumberFormat="1" applyFont="1" applyFill="1" applyBorder="1" applyAlignment="1">
      <alignment horizontal="left" vertical="center" wrapText="1" indent="1"/>
    </xf>
    <xf numFmtId="166" fontId="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6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33" xfId="0" applyNumberFormat="1" applyFont="1" applyFill="1" applyBorder="1" applyAlignment="1">
      <alignment horizontal="left" vertical="center" wrapText="1" indent="1"/>
    </xf>
    <xf numFmtId="166" fontId="9" fillId="0" borderId="35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27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37" xfId="0" applyNumberFormat="1" applyFont="1" applyFill="1" applyBorder="1" applyAlignment="1">
      <alignment horizontal="left" vertical="center" wrapText="1" indent="1"/>
    </xf>
    <xf numFmtId="166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32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38" xfId="0" applyNumberFormat="1" applyFont="1" applyFill="1" applyBorder="1" applyAlignment="1">
      <alignment horizontal="left" vertical="center" wrapText="1" indent="1"/>
    </xf>
    <xf numFmtId="166" fontId="9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6" fontId="9" fillId="7" borderId="8" xfId="0" applyNumberFormat="1" applyFont="1" applyFill="1" applyBorder="1" applyAlignment="1" applyProtection="1">
      <alignment horizontal="right" vertical="center" wrapText="1"/>
      <protection locked="0"/>
    </xf>
    <xf numFmtId="166" fontId="9" fillId="7" borderId="9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21" xfId="0" applyNumberFormat="1" applyFont="1" applyFill="1" applyBorder="1" applyAlignment="1">
      <alignment horizontal="left" vertical="center" wrapText="1" indent="1"/>
    </xf>
    <xf numFmtId="166" fontId="7" fillId="0" borderId="22" xfId="0" applyNumberFormat="1" applyFont="1" applyFill="1" applyBorder="1" applyAlignment="1" applyProtection="1">
      <alignment horizontal="right" vertical="center" wrapText="1"/>
      <protection/>
    </xf>
    <xf numFmtId="166" fontId="7" fillId="0" borderId="23" xfId="0" applyNumberFormat="1" applyFont="1" applyFill="1" applyBorder="1" applyAlignment="1" applyProtection="1">
      <alignment horizontal="right" vertical="center" wrapText="1"/>
      <protection/>
    </xf>
    <xf numFmtId="166" fontId="20" fillId="0" borderId="0" xfId="0" applyNumberFormat="1" applyFont="1" applyFill="1" applyBorder="1" applyAlignment="1">
      <alignment horizontal="center" vertical="center" textRotation="180" wrapText="1"/>
    </xf>
    <xf numFmtId="166" fontId="7" fillId="0" borderId="24" xfId="0" applyNumberFormat="1" applyFont="1" applyFill="1" applyBorder="1" applyAlignment="1">
      <alignment horizontal="left" vertical="center" wrapText="1" indent="1"/>
    </xf>
    <xf numFmtId="166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22" xfId="0" applyNumberFormat="1" applyFont="1" applyFill="1" applyBorder="1" applyAlignment="1">
      <alignment vertical="center" wrapText="1"/>
    </xf>
    <xf numFmtId="166" fontId="7" fillId="0" borderId="23" xfId="0" applyNumberFormat="1" applyFont="1" applyFill="1" applyBorder="1" applyAlignment="1">
      <alignment vertical="center" wrapText="1"/>
    </xf>
    <xf numFmtId="166" fontId="7" fillId="0" borderId="39" xfId="0" applyNumberFormat="1" applyFont="1" applyFill="1" applyBorder="1" applyAlignment="1">
      <alignment horizontal="left" vertical="center" wrapText="1" indent="1"/>
    </xf>
    <xf numFmtId="166" fontId="7" fillId="0" borderId="40" xfId="0" applyNumberFormat="1" applyFont="1" applyFill="1" applyBorder="1" applyAlignment="1" applyProtection="1">
      <alignment horizontal="right" vertical="center" wrapText="1"/>
      <protection/>
    </xf>
    <xf numFmtId="166" fontId="7" fillId="0" borderId="41" xfId="0" applyNumberFormat="1" applyFont="1" applyFill="1" applyBorder="1" applyAlignment="1" applyProtection="1">
      <alignment horizontal="right" vertical="center" wrapText="1"/>
      <protection/>
    </xf>
    <xf numFmtId="164" fontId="21" fillId="0" borderId="0" xfId="30" applyFont="1" applyFill="1">
      <alignment/>
      <protection/>
    </xf>
    <xf numFmtId="166" fontId="22" fillId="0" borderId="0" xfId="30" applyNumberFormat="1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right"/>
      <protection/>
    </xf>
    <xf numFmtId="164" fontId="15" fillId="0" borderId="0" xfId="0" applyFont="1" applyFill="1" applyBorder="1" applyAlignment="1" applyProtection="1">
      <alignment horizontal="right"/>
      <protection/>
    </xf>
    <xf numFmtId="164" fontId="23" fillId="0" borderId="0" xfId="0" applyFont="1" applyFill="1" applyBorder="1" applyAlignment="1" applyProtection="1">
      <alignment/>
      <protection/>
    </xf>
    <xf numFmtId="164" fontId="7" fillId="0" borderId="21" xfId="30" applyFont="1" applyFill="1" applyBorder="1" applyAlignment="1">
      <alignment horizontal="center" vertical="center" wrapText="1"/>
      <protection/>
    </xf>
    <xf numFmtId="164" fontId="7" fillId="0" borderId="42" xfId="30" applyFont="1" applyFill="1" applyBorder="1" applyAlignment="1">
      <alignment horizontal="center" vertical="center" wrapText="1"/>
      <protection/>
    </xf>
    <xf numFmtId="164" fontId="7" fillId="0" borderId="2" xfId="30" applyFont="1" applyFill="1" applyBorder="1" applyAlignment="1">
      <alignment horizontal="center" vertical="center" wrapText="1"/>
      <protection/>
    </xf>
    <xf numFmtId="164" fontId="7" fillId="0" borderId="43" xfId="30" applyFont="1" applyFill="1" applyBorder="1" applyAlignment="1">
      <alignment horizontal="center" vertical="center" wrapText="1"/>
      <protection/>
    </xf>
    <xf numFmtId="164" fontId="7" fillId="0" borderId="31" xfId="30" applyFont="1" applyFill="1" applyBorder="1" applyAlignment="1">
      <alignment horizontal="center" vertical="center" wrapText="1"/>
      <protection/>
    </xf>
    <xf numFmtId="164" fontId="9" fillId="0" borderId="21" xfId="30" applyFont="1" applyFill="1" applyBorder="1" applyAlignment="1">
      <alignment horizontal="center" vertical="center"/>
      <protection/>
    </xf>
    <xf numFmtId="164" fontId="9" fillId="0" borderId="22" xfId="30" applyFont="1" applyFill="1" applyBorder="1" applyAlignment="1">
      <alignment horizontal="center" vertical="center"/>
      <protection/>
    </xf>
    <xf numFmtId="164" fontId="9" fillId="0" borderId="23" xfId="30" applyFont="1" applyFill="1" applyBorder="1" applyAlignment="1">
      <alignment horizontal="center" vertical="center"/>
      <protection/>
    </xf>
    <xf numFmtId="164" fontId="9" fillId="0" borderId="25" xfId="30" applyFont="1" applyFill="1" applyBorder="1" applyAlignment="1">
      <alignment horizontal="center" vertical="center"/>
      <protection/>
    </xf>
    <xf numFmtId="169" fontId="9" fillId="0" borderId="26" xfId="30" applyNumberFormat="1" applyFont="1" applyFill="1" applyBorder="1" applyAlignment="1" applyProtection="1">
      <alignment wrapText="1"/>
      <protection locked="0"/>
    </xf>
    <xf numFmtId="169" fontId="9" fillId="0" borderId="26" xfId="15" applyNumberFormat="1" applyFont="1" applyFill="1" applyBorder="1" applyAlignment="1" applyProtection="1">
      <alignment/>
      <protection locked="0"/>
    </xf>
    <xf numFmtId="169" fontId="9" fillId="0" borderId="27" xfId="15" applyNumberFormat="1" applyFont="1" applyFill="1" applyBorder="1" applyAlignment="1" applyProtection="1">
      <alignment/>
      <protection/>
    </xf>
    <xf numFmtId="164" fontId="9" fillId="0" borderId="4" xfId="30" applyFont="1" applyFill="1" applyBorder="1" applyAlignment="1">
      <alignment horizontal="center" vertical="center"/>
      <protection/>
    </xf>
    <xf numFmtId="164" fontId="9" fillId="0" borderId="5" xfId="30" applyFont="1" applyFill="1" applyBorder="1" applyProtection="1">
      <alignment/>
      <protection locked="0"/>
    </xf>
    <xf numFmtId="169" fontId="9" fillId="0" borderId="5" xfId="15" applyNumberFormat="1" applyFont="1" applyFill="1" applyBorder="1" applyAlignment="1" applyProtection="1">
      <alignment/>
      <protection locked="0"/>
    </xf>
    <xf numFmtId="169" fontId="9" fillId="0" borderId="6" xfId="15" applyNumberFormat="1" applyFont="1" applyFill="1" applyBorder="1" applyAlignment="1" applyProtection="1">
      <alignment/>
      <protection/>
    </xf>
    <xf numFmtId="164" fontId="9" fillId="0" borderId="30" xfId="30" applyFont="1" applyFill="1" applyBorder="1" applyAlignment="1">
      <alignment horizontal="center" vertical="center"/>
      <protection/>
    </xf>
    <xf numFmtId="164" fontId="9" fillId="0" borderId="31" xfId="30" applyFont="1" applyFill="1" applyBorder="1" applyProtection="1">
      <alignment/>
      <protection locked="0"/>
    </xf>
    <xf numFmtId="169" fontId="9" fillId="0" borderId="31" xfId="15" applyNumberFormat="1" applyFont="1" applyFill="1" applyBorder="1" applyAlignment="1" applyProtection="1">
      <alignment/>
      <protection locked="0"/>
    </xf>
    <xf numFmtId="164" fontId="14" fillId="0" borderId="22" xfId="30" applyFont="1" applyFill="1" applyBorder="1" applyAlignment="1">
      <alignment wrapText="1"/>
      <protection/>
    </xf>
    <xf numFmtId="169" fontId="9" fillId="0" borderId="22" xfId="30" applyNumberFormat="1" applyFont="1" applyFill="1" applyBorder="1">
      <alignment/>
      <protection/>
    </xf>
    <xf numFmtId="164" fontId="24" fillId="0" borderId="0" xfId="0" applyFont="1" applyFill="1" applyBorder="1" applyAlignment="1" applyProtection="1">
      <alignment horizontal="right"/>
      <protection/>
    </xf>
    <xf numFmtId="164" fontId="7" fillId="0" borderId="2" xfId="30" applyFont="1" applyFill="1" applyBorder="1" applyAlignment="1" applyProtection="1">
      <alignment vertical="center" wrapText="1"/>
      <protection/>
    </xf>
    <xf numFmtId="164" fontId="7" fillId="0" borderId="3" xfId="30" applyFont="1" applyFill="1" applyBorder="1" applyAlignment="1">
      <alignment horizontal="center" vertical="center" wrapText="1"/>
      <protection/>
    </xf>
    <xf numFmtId="164" fontId="9" fillId="0" borderId="0" xfId="30" applyFont="1" applyFill="1" applyAlignment="1">
      <alignment vertical="center"/>
      <protection/>
    </xf>
    <xf numFmtId="164" fontId="9" fillId="0" borderId="4" xfId="30" applyFont="1" applyFill="1" applyBorder="1" applyAlignment="1" applyProtection="1">
      <alignment horizontal="center" vertical="center"/>
      <protection/>
    </xf>
    <xf numFmtId="164" fontId="9" fillId="0" borderId="5" xfId="30" applyFont="1" applyFill="1" applyBorder="1" applyAlignment="1" applyProtection="1">
      <alignment horizontal="center" vertical="center"/>
      <protection/>
    </xf>
    <xf numFmtId="164" fontId="9" fillId="0" borderId="5" xfId="30" applyFont="1" applyFill="1" applyBorder="1" applyProtection="1">
      <alignment/>
      <protection/>
    </xf>
    <xf numFmtId="164" fontId="5" fillId="0" borderId="5" xfId="30" applyFont="1" applyFill="1" applyBorder="1" applyProtection="1">
      <alignment/>
      <protection/>
    </xf>
    <xf numFmtId="169" fontId="5" fillId="0" borderId="5" xfId="15" applyNumberFormat="1" applyFont="1" applyFill="1" applyBorder="1" applyAlignment="1" applyProtection="1">
      <alignment/>
      <protection locked="0"/>
    </xf>
    <xf numFmtId="164" fontId="5" fillId="0" borderId="5" xfId="30" applyNumberFormat="1" applyFont="1" applyFill="1" applyBorder="1">
      <alignment/>
      <protection/>
    </xf>
    <xf numFmtId="164" fontId="5" fillId="0" borderId="6" xfId="30" applyFont="1" applyFill="1" applyBorder="1">
      <alignment/>
      <protection/>
    </xf>
    <xf numFmtId="164" fontId="9" fillId="0" borderId="5" xfId="30" applyNumberFormat="1" applyFont="1" applyFill="1" applyBorder="1">
      <alignment/>
      <protection/>
    </xf>
    <xf numFmtId="164" fontId="9" fillId="0" borderId="5" xfId="30" applyFont="1" applyFill="1" applyBorder="1" applyAlignment="1" applyProtection="1">
      <alignment wrapText="1"/>
      <protection/>
    </xf>
    <xf numFmtId="164" fontId="7" fillId="0" borderId="7" xfId="30" applyFont="1" applyFill="1" applyBorder="1" applyAlignment="1" applyProtection="1">
      <alignment horizontal="left"/>
      <protection/>
    </xf>
    <xf numFmtId="169" fontId="14" fillId="0" borderId="8" xfId="15" applyNumberFormat="1" applyFont="1" applyFill="1" applyBorder="1" applyAlignment="1" applyProtection="1">
      <alignment/>
      <protection/>
    </xf>
    <xf numFmtId="164" fontId="7" fillId="0" borderId="0" xfId="30" applyFont="1" applyFill="1" applyBorder="1" applyAlignment="1" applyProtection="1">
      <alignment horizontal="left"/>
      <protection/>
    </xf>
    <xf numFmtId="169" fontId="7" fillId="0" borderId="0" xfId="15" applyNumberFormat="1" applyFont="1" applyFill="1" applyBorder="1" applyAlignment="1" applyProtection="1">
      <alignment/>
      <protection/>
    </xf>
    <xf numFmtId="164" fontId="9" fillId="0" borderId="0" xfId="30" applyFont="1" applyFill="1" applyBorder="1" applyAlignment="1">
      <alignment horizontal="justify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16" fillId="0" borderId="0" xfId="0" applyNumberFormat="1" applyFont="1" applyFill="1" applyAlignment="1" applyProtection="1">
      <alignment horizontal="right" wrapText="1"/>
      <protection/>
    </xf>
    <xf numFmtId="166" fontId="14" fillId="0" borderId="1" xfId="0" applyNumberFormat="1" applyFont="1" applyFill="1" applyBorder="1" applyAlignment="1" applyProtection="1">
      <alignment horizontal="center" vertical="center" wrapText="1"/>
      <protection/>
    </xf>
    <xf numFmtId="166" fontId="14" fillId="0" borderId="2" xfId="0" applyNumberFormat="1" applyFont="1" applyFill="1" applyBorder="1" applyAlignment="1" applyProtection="1">
      <alignment horizontal="center" vertical="center" wrapText="1"/>
      <protection/>
    </xf>
    <xf numFmtId="166" fontId="14" fillId="0" borderId="3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>
      <alignment horizontal="center" vertical="center" wrapText="1"/>
    </xf>
    <xf numFmtId="166" fontId="14" fillId="0" borderId="4" xfId="0" applyNumberFormat="1" applyFont="1" applyFill="1" applyBorder="1" applyAlignment="1" applyProtection="1">
      <alignment horizontal="center" vertical="center" wrapText="1"/>
      <protection/>
    </xf>
    <xf numFmtId="166" fontId="14" fillId="0" borderId="5" xfId="0" applyNumberFormat="1" applyFont="1" applyFill="1" applyBorder="1" applyAlignment="1" applyProtection="1">
      <alignment horizontal="center" vertical="center" wrapText="1"/>
      <protection/>
    </xf>
    <xf numFmtId="166" fontId="14" fillId="0" borderId="6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Alignment="1" applyProtection="1">
      <alignment vertical="center" wrapText="1"/>
      <protection/>
    </xf>
    <xf numFmtId="166" fontId="5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5" xfId="0" applyNumberFormat="1" applyFont="1" applyFill="1" applyBorder="1" applyAlignment="1" applyProtection="1">
      <alignment vertical="center" wrapText="1"/>
      <protection locked="0"/>
    </xf>
    <xf numFmtId="166" fontId="5" fillId="0" borderId="5" xfId="0" applyNumberFormat="1" applyFont="1" applyFill="1" applyBorder="1" applyAlignment="1" applyProtection="1">
      <alignment horizontal="center" vertical="center" wrapText="1"/>
      <protection/>
    </xf>
    <xf numFmtId="166" fontId="5" fillId="0" borderId="6" xfId="0" applyNumberFormat="1" applyFont="1" applyFill="1" applyBorder="1" applyAlignment="1" applyProtection="1">
      <alignment horizontal="center" vertical="center" wrapText="1"/>
      <protection/>
    </xf>
    <xf numFmtId="166" fontId="5" fillId="0" borderId="34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4" xfId="0" applyNumberFormat="1" applyFont="1" applyFill="1" applyBorder="1" applyAlignment="1" applyProtection="1">
      <alignment vertical="center" wrapText="1"/>
      <protection/>
    </xf>
    <xf numFmtId="166" fontId="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6" fontId="7" fillId="0" borderId="8" xfId="0" applyNumberFormat="1" applyFont="1" applyFill="1" applyBorder="1" applyAlignment="1" applyProtection="1">
      <alignment vertical="center" wrapText="1"/>
      <protection locked="0"/>
    </xf>
    <xf numFmtId="166" fontId="7" fillId="0" borderId="9" xfId="0" applyNumberFormat="1" applyFont="1" applyFill="1" applyBorder="1" applyAlignment="1" applyProtection="1">
      <alignment vertical="center" wrapText="1"/>
      <protection locked="0"/>
    </xf>
    <xf numFmtId="166" fontId="7" fillId="0" borderId="0" xfId="0" applyNumberFormat="1" applyFont="1" applyFill="1" applyAlignment="1">
      <alignment vertical="center" wrapText="1"/>
    </xf>
    <xf numFmtId="166" fontId="7" fillId="0" borderId="21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39" xfId="0" applyNumberFormat="1" applyFont="1" applyFill="1" applyBorder="1" applyAlignment="1" applyProtection="1">
      <alignment horizontal="center" vertical="center" wrapText="1"/>
      <protection/>
    </xf>
    <xf numFmtId="166" fontId="7" fillId="0" borderId="40" xfId="0" applyNumberFormat="1" applyFont="1" applyFill="1" applyBorder="1" applyAlignment="1" applyProtection="1">
      <alignment horizontal="center" vertical="center" wrapText="1"/>
      <protection/>
    </xf>
    <xf numFmtId="166" fontId="7" fillId="0" borderId="41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vertical="center" wrapText="1"/>
      <protection/>
    </xf>
    <xf numFmtId="166" fontId="5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6" xfId="0" applyNumberFormat="1" applyFont="1" applyFill="1" applyBorder="1" applyAlignment="1" applyProtection="1">
      <alignment vertical="center" wrapText="1"/>
      <protection/>
    </xf>
    <xf numFmtId="166" fontId="5" fillId="0" borderId="0" xfId="0" applyNumberFormat="1" applyFont="1" applyFill="1" applyAlignment="1">
      <alignment vertical="center" wrapText="1"/>
    </xf>
    <xf numFmtId="166" fontId="9" fillId="0" borderId="6" xfId="0" applyNumberFormat="1" applyFont="1" applyFill="1" applyBorder="1" applyAlignment="1" applyProtection="1">
      <alignment vertical="center" wrapText="1"/>
      <protection/>
    </xf>
    <xf numFmtId="166" fontId="9" fillId="0" borderId="32" xfId="0" applyNumberFormat="1" applyFont="1" applyFill="1" applyBorder="1" applyAlignment="1" applyProtection="1">
      <alignment vertical="center" wrapText="1"/>
      <protection/>
    </xf>
    <xf numFmtId="166" fontId="7" fillId="0" borderId="21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Alignment="1" applyProtection="1">
      <alignment/>
      <protection/>
    </xf>
    <xf numFmtId="164" fontId="23" fillId="0" borderId="0" xfId="0" applyFont="1" applyBorder="1" applyAlignment="1" applyProtection="1">
      <alignment horizontal="right"/>
      <protection/>
    </xf>
    <xf numFmtId="164" fontId="25" fillId="0" borderId="5" xfId="0" applyFont="1" applyBorder="1" applyAlignment="1" applyProtection="1">
      <alignment horizontal="center" vertical="center" wrapText="1"/>
      <protection/>
    </xf>
    <xf numFmtId="164" fontId="25" fillId="0" borderId="5" xfId="0" applyFont="1" applyBorder="1" applyAlignment="1" applyProtection="1">
      <alignment horizontal="center" vertical="center"/>
      <protection/>
    </xf>
    <xf numFmtId="164" fontId="10" fillId="0" borderId="5" xfId="0" applyFont="1" applyBorder="1" applyAlignment="1" applyProtection="1">
      <alignment horizontal="center" vertical="center" wrapText="1"/>
      <protection/>
    </xf>
    <xf numFmtId="164" fontId="10" fillId="0" borderId="5" xfId="0" applyFont="1" applyBorder="1" applyAlignment="1" applyProtection="1">
      <alignment vertical="center"/>
      <protection/>
    </xf>
    <xf numFmtId="164" fontId="10" fillId="0" borderId="5" xfId="0" applyFont="1" applyBorder="1" applyAlignment="1" applyProtection="1">
      <alignment horizontal="center" vertical="center"/>
      <protection/>
    </xf>
    <xf numFmtId="164" fontId="10" fillId="0" borderId="5" xfId="0" applyFont="1" applyBorder="1" applyAlignment="1" applyProtection="1">
      <alignment vertical="center" wrapText="1"/>
      <protection locked="0"/>
    </xf>
    <xf numFmtId="168" fontId="10" fillId="0" borderId="5" xfId="0" applyNumberFormat="1" applyFont="1" applyBorder="1" applyAlignment="1" applyProtection="1">
      <alignment horizontal="center" vertical="center"/>
      <protection locked="0"/>
    </xf>
    <xf numFmtId="168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0" applyFont="1" applyBorder="1" applyAlignment="1" applyProtection="1">
      <alignment vertical="center"/>
      <protection locked="0"/>
    </xf>
    <xf numFmtId="164" fontId="10" fillId="0" borderId="5" xfId="0" applyFont="1" applyBorder="1" applyAlignment="1" applyProtection="1">
      <alignment horizontal="left" vertical="center" indent="1"/>
      <protection locked="0"/>
    </xf>
    <xf numFmtId="168" fontId="10" fillId="0" borderId="5" xfId="0" applyNumberFormat="1" applyFont="1" applyFill="1" applyBorder="1" applyAlignment="1" applyProtection="1">
      <alignment horizontal="center" vertical="center"/>
      <protection locked="0"/>
    </xf>
    <xf numFmtId="164" fontId="25" fillId="0" borderId="5" xfId="0" applyFont="1" applyFill="1" applyBorder="1" applyAlignment="1" applyProtection="1">
      <alignment horizontal="center" vertical="center"/>
      <protection/>
    </xf>
    <xf numFmtId="164" fontId="25" fillId="0" borderId="5" xfId="0" applyFont="1" applyFill="1" applyBorder="1" applyAlignment="1" applyProtection="1">
      <alignment vertical="center"/>
      <protection locked="0"/>
    </xf>
    <xf numFmtId="164" fontId="18" fillId="0" borderId="5" xfId="0" applyFont="1" applyBorder="1" applyAlignment="1">
      <alignment/>
    </xf>
    <xf numFmtId="164" fontId="18" fillId="0" borderId="0" xfId="0" applyFont="1" applyAlignment="1">
      <alignment/>
    </xf>
    <xf numFmtId="164" fontId="25" fillId="0" borderId="1" xfId="0" applyFont="1" applyBorder="1" applyAlignment="1" applyProtection="1">
      <alignment horizontal="center" vertical="center" wrapText="1"/>
      <protection/>
    </xf>
    <xf numFmtId="164" fontId="25" fillId="0" borderId="2" xfId="0" applyFont="1" applyBorder="1" applyAlignment="1" applyProtection="1">
      <alignment horizontal="center" vertical="center"/>
      <protection/>
    </xf>
    <xf numFmtId="164" fontId="25" fillId="0" borderId="3" xfId="0" applyFont="1" applyBorder="1" applyAlignment="1" applyProtection="1">
      <alignment horizontal="center" vertical="center" wrapText="1"/>
      <protection/>
    </xf>
    <xf numFmtId="164" fontId="11" fillId="0" borderId="4" xfId="0" applyFont="1" applyBorder="1" applyAlignment="1" applyProtection="1">
      <alignment horizontal="right" vertical="center" indent="1"/>
      <protection/>
    </xf>
    <xf numFmtId="164" fontId="11" fillId="0" borderId="5" xfId="0" applyFont="1" applyBorder="1" applyAlignment="1" applyProtection="1">
      <alignment horizontal="left" vertical="center" wrapText="1" indent="1"/>
      <protection locked="0"/>
    </xf>
    <xf numFmtId="168" fontId="11" fillId="0" borderId="6" xfId="0" applyNumberFormat="1" applyFont="1" applyBorder="1" applyAlignment="1" applyProtection="1">
      <alignment horizontal="right" vertical="center" indent="1"/>
      <protection locked="0"/>
    </xf>
    <xf numFmtId="164" fontId="11" fillId="0" borderId="5" xfId="0" applyFont="1" applyBorder="1" applyAlignment="1" applyProtection="1">
      <alignment horizontal="left" vertical="center" indent="1"/>
      <protection locked="0"/>
    </xf>
    <xf numFmtId="168" fontId="11" fillId="0" borderId="6" xfId="0" applyNumberFormat="1" applyFont="1" applyFill="1" applyBorder="1" applyAlignment="1" applyProtection="1">
      <alignment horizontal="right" vertical="center" indent="1"/>
      <protection locked="0"/>
    </xf>
    <xf numFmtId="164" fontId="25" fillId="0" borderId="7" xfId="0" applyFont="1" applyBorder="1" applyAlignment="1" applyProtection="1">
      <alignment horizontal="left" vertical="center" indent="2"/>
      <protection/>
    </xf>
    <xf numFmtId="166" fontId="0" fillId="8" borderId="8" xfId="0" applyNumberFormat="1" applyFont="1" applyFill="1" applyBorder="1" applyAlignment="1" applyProtection="1">
      <alignment horizontal="left" vertical="center" wrapText="1" indent="2"/>
      <protection/>
    </xf>
    <xf numFmtId="168" fontId="18" fillId="0" borderId="9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Fill="1" applyAlignment="1">
      <alignment/>
    </xf>
    <xf numFmtId="164" fontId="0" fillId="0" borderId="0" xfId="0" applyFill="1" applyAlignment="1" applyProtection="1">
      <alignment/>
      <protection/>
    </xf>
    <xf numFmtId="164" fontId="14" fillId="0" borderId="0" xfId="0" applyFont="1" applyFill="1" applyAlignment="1" applyProtection="1">
      <alignment/>
      <protection/>
    </xf>
    <xf numFmtId="164" fontId="14" fillId="0" borderId="0" xfId="0" applyFont="1" applyFill="1" applyBorder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horizontal="right"/>
      <protection/>
    </xf>
    <xf numFmtId="164" fontId="25" fillId="0" borderId="44" xfId="0" applyFont="1" applyFill="1" applyBorder="1" applyAlignment="1" applyProtection="1">
      <alignment vertical="center"/>
      <protection/>
    </xf>
    <xf numFmtId="164" fontId="25" fillId="0" borderId="42" xfId="0" applyFont="1" applyFill="1" applyBorder="1" applyAlignment="1" applyProtection="1">
      <alignment horizontal="center" vertical="center"/>
      <protection/>
    </xf>
    <xf numFmtId="167" fontId="11" fillId="0" borderId="1" xfId="0" applyNumberFormat="1" applyFont="1" applyFill="1" applyBorder="1" applyAlignment="1" applyProtection="1">
      <alignment vertical="center"/>
      <protection/>
    </xf>
    <xf numFmtId="168" fontId="11" fillId="0" borderId="2" xfId="0" applyNumberFormat="1" applyFont="1" applyFill="1" applyBorder="1" applyAlignment="1" applyProtection="1">
      <alignment vertical="center"/>
      <protection locked="0"/>
    </xf>
    <xf numFmtId="167" fontId="26" fillId="0" borderId="4" xfId="0" applyNumberFormat="1" applyFont="1" applyFill="1" applyBorder="1" applyAlignment="1" applyProtection="1">
      <alignment horizontal="left" vertical="center" indent="1"/>
      <protection/>
    </xf>
    <xf numFmtId="168" fontId="26" fillId="0" borderId="5" xfId="0" applyNumberFormat="1" applyFont="1" applyFill="1" applyBorder="1" applyAlignment="1" applyProtection="1">
      <alignment vertical="center"/>
      <protection locked="0"/>
    </xf>
    <xf numFmtId="167" fontId="11" fillId="0" borderId="4" xfId="0" applyNumberFormat="1" applyFont="1" applyFill="1" applyBorder="1" applyAlignment="1" applyProtection="1">
      <alignment vertical="center"/>
      <protection/>
    </xf>
    <xf numFmtId="168" fontId="11" fillId="0" borderId="5" xfId="0" applyNumberFormat="1" applyFont="1" applyFill="1" applyBorder="1" applyAlignment="1" applyProtection="1">
      <alignment vertical="center"/>
      <protection locked="0"/>
    </xf>
    <xf numFmtId="167" fontId="25" fillId="0" borderId="21" xfId="0" applyNumberFormat="1" applyFont="1" applyFill="1" applyBorder="1" applyAlignment="1" applyProtection="1">
      <alignment vertical="center"/>
      <protection/>
    </xf>
    <xf numFmtId="168" fontId="11" fillId="0" borderId="22" xfId="0" applyNumberFormat="1" applyFont="1" applyFill="1" applyBorder="1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7" fontId="11" fillId="0" borderId="4" xfId="0" applyNumberFormat="1" applyFont="1" applyFill="1" applyBorder="1" applyAlignment="1" applyProtection="1">
      <alignment horizontal="left" vertical="center"/>
      <protection/>
    </xf>
    <xf numFmtId="167" fontId="11" fillId="0" borderId="4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Border="1" applyAlignment="1" applyProtection="1">
      <alignment horizontal="left"/>
      <protection/>
    </xf>
    <xf numFmtId="167" fontId="11" fillId="0" borderId="25" xfId="0" applyNumberFormat="1" applyFont="1" applyFill="1" applyBorder="1" applyAlignment="1" applyProtection="1">
      <alignment vertical="center"/>
      <protection/>
    </xf>
    <xf numFmtId="168" fontId="11" fillId="0" borderId="26" xfId="0" applyNumberFormat="1" applyFont="1" applyFill="1" applyBorder="1" applyAlignment="1" applyProtection="1">
      <alignment vertical="center"/>
      <protection locked="0"/>
    </xf>
    <xf numFmtId="164" fontId="0" fillId="0" borderId="0" xfId="0" applyFill="1" applyAlignment="1">
      <alignment horizontal="left" vertical="center" wrapText="1"/>
    </xf>
    <xf numFmtId="164" fontId="0" fillId="0" borderId="0" xfId="0" applyFill="1" applyAlignment="1">
      <alignment vertical="center" wrapText="1"/>
    </xf>
    <xf numFmtId="166" fontId="9" fillId="0" borderId="0" xfId="0" applyNumberFormat="1" applyFont="1" applyFill="1" applyAlignment="1" applyProtection="1">
      <alignment horizontal="left" vertical="center" wrapText="1"/>
      <protection/>
    </xf>
    <xf numFmtId="164" fontId="27" fillId="0" borderId="0" xfId="0" applyFont="1" applyAlignment="1" applyProtection="1">
      <alignment horizontal="right" vertical="top"/>
      <protection locked="0"/>
    </xf>
    <xf numFmtId="164" fontId="7" fillId="0" borderId="1" xfId="0" applyFont="1" applyFill="1" applyBorder="1" applyAlignment="1" applyProtection="1">
      <alignment horizontal="center" vertical="center" wrapText="1"/>
      <protection/>
    </xf>
    <xf numFmtId="164" fontId="7" fillId="0" borderId="2" xfId="0" applyFont="1" applyFill="1" applyBorder="1" applyAlignment="1" applyProtection="1">
      <alignment horizontal="center" vertical="center"/>
      <protection locked="0"/>
    </xf>
    <xf numFmtId="164" fontId="7" fillId="0" borderId="3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Alignment="1">
      <alignment vertical="center"/>
    </xf>
    <xf numFmtId="164" fontId="7" fillId="0" borderId="4" xfId="0" applyFont="1" applyFill="1" applyBorder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horizontal="center" vertical="center"/>
      <protection locked="0"/>
    </xf>
    <xf numFmtId="164" fontId="7" fillId="0" borderId="4" xfId="0" applyFont="1" applyFill="1" applyBorder="1" applyAlignment="1" applyProtection="1">
      <alignment horizontal="center" vertical="center" wrapText="1"/>
      <protection/>
    </xf>
    <xf numFmtId="164" fontId="7" fillId="0" borderId="5" xfId="0" applyFont="1" applyFill="1" applyBorder="1" applyAlignment="1" applyProtection="1">
      <alignment horizontal="center" vertical="center" wrapText="1"/>
      <protection/>
    </xf>
    <xf numFmtId="164" fontId="7" fillId="0" borderId="5" xfId="0" applyFont="1" applyFill="1" applyBorder="1" applyAlignment="1">
      <alignment horizontal="center" vertical="center" wrapText="1"/>
    </xf>
    <xf numFmtId="164" fontId="7" fillId="0" borderId="6" xfId="0" applyFont="1" applyFill="1" applyBorder="1" applyAlignment="1">
      <alignment horizontal="center" vertical="center" wrapText="1"/>
    </xf>
    <xf numFmtId="164" fontId="9" fillId="0" borderId="0" xfId="0" applyFont="1" applyFill="1" applyAlignment="1">
      <alignment vertical="center" wrapText="1"/>
    </xf>
    <xf numFmtId="164" fontId="7" fillId="0" borderId="0" xfId="0" applyFont="1" applyFill="1" applyAlignment="1">
      <alignment horizontal="center" vertical="center" wrapText="1"/>
    </xf>
    <xf numFmtId="166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8" fillId="0" borderId="5" xfId="0" applyFont="1" applyFill="1" applyBorder="1" applyAlignment="1" applyProtection="1">
      <alignment horizontal="center" vertical="center" wrapText="1"/>
      <protection/>
    </xf>
    <xf numFmtId="164" fontId="7" fillId="0" borderId="5" xfId="0" applyFont="1" applyFill="1" applyBorder="1" applyAlignment="1" applyProtection="1">
      <alignment horizontal="left" vertical="center" wrapText="1" indent="1"/>
      <protection/>
    </xf>
    <xf numFmtId="166" fontId="7" fillId="0" borderId="5" xfId="0" applyNumberFormat="1" applyFont="1" applyFill="1" applyBorder="1" applyAlignment="1" applyProtection="1">
      <alignment vertical="center" wrapText="1"/>
      <protection/>
    </xf>
    <xf numFmtId="164" fontId="12" fillId="0" borderId="0" xfId="0" applyFont="1" applyFill="1" applyAlignment="1">
      <alignment vertical="center" wrapText="1"/>
    </xf>
    <xf numFmtId="167" fontId="9" fillId="0" borderId="5" xfId="0" applyNumberFormat="1" applyFont="1" applyFill="1" applyBorder="1" applyAlignment="1" applyProtection="1">
      <alignment horizontal="center" vertical="center" wrapText="1"/>
      <protection/>
    </xf>
    <xf numFmtId="164" fontId="9" fillId="0" borderId="5" xfId="0" applyFont="1" applyFill="1" applyBorder="1" applyAlignment="1" applyProtection="1">
      <alignment horizontal="left" vertical="center" wrapText="1" indent="1"/>
      <protection/>
    </xf>
    <xf numFmtId="164" fontId="9" fillId="0" borderId="5" xfId="0" applyFont="1" applyFill="1" applyBorder="1" applyAlignment="1">
      <alignment vertical="center" wrapText="1"/>
    </xf>
    <xf numFmtId="164" fontId="9" fillId="0" borderId="6" xfId="0" applyFont="1" applyFill="1" applyBorder="1" applyAlignment="1">
      <alignment vertical="center" wrapText="1"/>
    </xf>
    <xf numFmtId="164" fontId="9" fillId="0" borderId="0" xfId="0" applyFont="1" applyFill="1" applyAlignment="1">
      <alignment vertical="center" wrapText="1"/>
    </xf>
    <xf numFmtId="166" fontId="9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4" xfId="0" applyFont="1" applyFill="1" applyBorder="1" applyAlignment="1" applyProtection="1">
      <alignment horizontal="center" vertical="center" wrapText="1"/>
      <protection/>
    </xf>
    <xf numFmtId="164" fontId="7" fillId="0" borderId="5" xfId="30" applyFont="1" applyFill="1" applyBorder="1" applyAlignment="1" applyProtection="1">
      <alignment horizontal="left" vertical="center" wrapText="1" indent="1"/>
      <protection/>
    </xf>
    <xf numFmtId="167" fontId="9" fillId="0" borderId="5" xfId="30" applyNumberFormat="1" applyFont="1" applyFill="1" applyBorder="1" applyAlignment="1" applyProtection="1">
      <alignment horizontal="left" vertical="center" wrapText="1" indent="1"/>
      <protection/>
    </xf>
    <xf numFmtId="166" fontId="9" fillId="0" borderId="5" xfId="0" applyNumberFormat="1" applyFont="1" applyFill="1" applyBorder="1" applyAlignment="1" applyProtection="1">
      <alignment vertical="center" wrapText="1"/>
      <protection/>
    </xf>
    <xf numFmtId="164" fontId="7" fillId="0" borderId="7" xfId="0" applyFont="1" applyFill="1" applyBorder="1" applyAlignment="1" applyProtection="1">
      <alignment horizontal="center" vertical="center" wrapText="1"/>
      <protection/>
    </xf>
    <xf numFmtId="167" fontId="9" fillId="0" borderId="8" xfId="30" applyNumberFormat="1" applyFont="1" applyFill="1" applyBorder="1" applyAlignment="1" applyProtection="1">
      <alignment horizontal="left" vertical="center" wrapText="1" indent="1"/>
      <protection/>
    </xf>
    <xf numFmtId="166" fontId="9" fillId="0" borderId="8" xfId="0" applyNumberFormat="1" applyFont="1" applyFill="1" applyBorder="1" applyAlignment="1" applyProtection="1">
      <alignment vertical="center" wrapText="1"/>
      <protection locked="0"/>
    </xf>
    <xf numFmtId="164" fontId="9" fillId="0" borderId="8" xfId="0" applyFont="1" applyFill="1" applyBorder="1" applyAlignment="1">
      <alignment vertical="center" wrapText="1"/>
    </xf>
    <xf numFmtId="164" fontId="9" fillId="0" borderId="9" xfId="0" applyFont="1" applyFill="1" applyBorder="1" applyAlignment="1">
      <alignment vertical="center" wrapText="1"/>
    </xf>
    <xf numFmtId="164" fontId="7" fillId="0" borderId="25" xfId="0" applyFont="1" applyFill="1" applyBorder="1" applyAlignment="1" applyProtection="1">
      <alignment horizontal="center" vertical="center" wrapText="1"/>
      <protection/>
    </xf>
    <xf numFmtId="164" fontId="8" fillId="0" borderId="26" xfId="0" applyFont="1" applyFill="1" applyBorder="1" applyAlignment="1" applyProtection="1">
      <alignment horizontal="center" vertical="center" wrapText="1"/>
      <protection/>
    </xf>
    <xf numFmtId="164" fontId="7" fillId="0" borderId="26" xfId="30" applyFont="1" applyFill="1" applyBorder="1" applyAlignment="1" applyProtection="1">
      <alignment horizontal="left" vertical="center" wrapText="1" inden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164" fontId="9" fillId="0" borderId="5" xfId="0" applyFont="1" applyFill="1" applyBorder="1" applyAlignment="1" applyProtection="1">
      <alignment horizontal="center" vertical="center" wrapText="1"/>
      <protection/>
    </xf>
    <xf numFmtId="164" fontId="28" fillId="0" borderId="5" xfId="0" applyFont="1" applyBorder="1" applyAlignment="1" applyProtection="1">
      <alignment horizontal="left" wrapText="1" indent="1"/>
      <protection/>
    </xf>
    <xf numFmtId="166" fontId="7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5" xfId="0" applyFont="1" applyFill="1" applyBorder="1" applyAlignment="1">
      <alignment vertical="center" wrapText="1"/>
    </xf>
    <xf numFmtId="164" fontId="7" fillId="0" borderId="6" xfId="0" applyFont="1" applyFill="1" applyBorder="1" applyAlignment="1">
      <alignment vertical="center" wrapText="1"/>
    </xf>
    <xf numFmtId="164" fontId="29" fillId="0" borderId="5" xfId="0" applyFont="1" applyBorder="1" applyAlignment="1" applyProtection="1">
      <alignment horizontal="left" wrapText="1" indent="1"/>
      <protection/>
    </xf>
    <xf numFmtId="166" fontId="8" fillId="0" borderId="5" xfId="0" applyNumberFormat="1" applyFont="1" applyFill="1" applyBorder="1" applyAlignment="1" applyProtection="1">
      <alignment vertical="center" wrapText="1"/>
      <protection/>
    </xf>
    <xf numFmtId="167" fontId="7" fillId="0" borderId="5" xfId="30" applyNumberFormat="1" applyFont="1" applyFill="1" applyBorder="1" applyAlignment="1" applyProtection="1">
      <alignment horizontal="left" vertical="center" wrapText="1" indent="1"/>
      <protection/>
    </xf>
    <xf numFmtId="164" fontId="9" fillId="0" borderId="5" xfId="30" applyFont="1" applyFill="1" applyBorder="1" applyAlignment="1" applyProtection="1">
      <alignment horizontal="left" vertical="center" wrapText="1" indent="1"/>
      <protection/>
    </xf>
    <xf numFmtId="164" fontId="28" fillId="0" borderId="4" xfId="0" applyFont="1" applyBorder="1" applyAlignment="1" applyProtection="1">
      <alignment horizontal="center" vertical="center" wrapText="1"/>
      <protection/>
    </xf>
    <xf numFmtId="164" fontId="30" fillId="0" borderId="5" xfId="0" applyFont="1" applyBorder="1" applyAlignment="1" applyProtection="1">
      <alignment horizontal="center" wrapText="1"/>
      <protection/>
    </xf>
    <xf numFmtId="164" fontId="31" fillId="0" borderId="4" xfId="0" applyFont="1" applyBorder="1" applyAlignment="1" applyProtection="1">
      <alignment horizontal="center" wrapText="1"/>
      <protection/>
    </xf>
    <xf numFmtId="164" fontId="28" fillId="0" borderId="7" xfId="0" applyFont="1" applyBorder="1" applyAlignment="1" applyProtection="1">
      <alignment horizontal="center" vertical="center" wrapText="1"/>
      <protection/>
    </xf>
    <xf numFmtId="164" fontId="32" fillId="0" borderId="8" xfId="0" applyFont="1" applyBorder="1" applyAlignment="1" applyProtection="1">
      <alignment horizontal="center" wrapText="1"/>
      <protection/>
    </xf>
    <xf numFmtId="164" fontId="33" fillId="0" borderId="8" xfId="0" applyFont="1" applyBorder="1" applyAlignment="1" applyProtection="1">
      <alignment horizontal="left" wrapText="1" indent="1"/>
      <protection/>
    </xf>
    <xf numFmtId="166" fontId="7" fillId="0" borderId="8" xfId="0" applyNumberFormat="1" applyFont="1" applyFill="1" applyBorder="1" applyAlignment="1" applyProtection="1">
      <alignment vertical="center" wrapText="1"/>
      <protection/>
    </xf>
    <xf numFmtId="164" fontId="7" fillId="0" borderId="2" xfId="0" applyFont="1" applyFill="1" applyBorder="1" applyAlignment="1" applyProtection="1">
      <alignment horizontal="center" vertical="center" wrapText="1"/>
      <protection/>
    </xf>
    <xf numFmtId="166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 applyProtection="1">
      <alignment vertical="center" wrapText="1"/>
      <protection/>
    </xf>
    <xf numFmtId="164" fontId="7" fillId="0" borderId="7" xfId="0" applyFont="1" applyFill="1" applyBorder="1" applyAlignment="1" applyProtection="1">
      <alignment horizontal="center" vertical="center" wrapText="1"/>
      <protection/>
    </xf>
    <xf numFmtId="166" fontId="9" fillId="0" borderId="8" xfId="0" applyNumberFormat="1" applyFont="1" applyFill="1" applyBorder="1" applyAlignment="1" applyProtection="1">
      <alignment vertical="center" wrapText="1"/>
      <protection locked="0"/>
    </xf>
    <xf numFmtId="167" fontId="9" fillId="0" borderId="26" xfId="30" applyNumberFormat="1" applyFont="1" applyFill="1" applyBorder="1" applyAlignment="1" applyProtection="1">
      <alignment horizontal="left" vertical="center" wrapText="1" indent="1"/>
      <protection/>
    </xf>
    <xf numFmtId="164" fontId="9" fillId="0" borderId="26" xfId="30" applyFont="1" applyFill="1" applyBorder="1" applyAlignment="1" applyProtection="1">
      <alignment horizontal="left" vertical="center" wrapText="1" indent="1"/>
      <protection/>
    </xf>
    <xf numFmtId="166" fontId="9" fillId="0" borderId="26" xfId="0" applyNumberFormat="1" applyFont="1" applyFill="1" applyBorder="1" applyAlignment="1" applyProtection="1">
      <alignment vertical="center" wrapText="1"/>
      <protection locked="0"/>
    </xf>
    <xf numFmtId="164" fontId="9" fillId="0" borderId="26" xfId="0" applyFont="1" applyFill="1" applyBorder="1" applyAlignment="1">
      <alignment vertical="center" wrapText="1"/>
    </xf>
    <xf numFmtId="164" fontId="9" fillId="0" borderId="27" xfId="0" applyFont="1" applyFill="1" applyBorder="1" applyAlignment="1">
      <alignment vertical="center" wrapText="1"/>
    </xf>
    <xf numFmtId="170" fontId="9" fillId="0" borderId="0" xfId="0" applyNumberFormat="1" applyFont="1" applyFill="1" applyAlignment="1">
      <alignment vertical="center" wrapText="1"/>
    </xf>
    <xf numFmtId="164" fontId="8" fillId="0" borderId="5" xfId="30" applyFont="1" applyFill="1" applyBorder="1" applyAlignment="1" applyProtection="1">
      <alignment horizontal="left" vertical="center" wrapText="1" indent="1"/>
      <protection/>
    </xf>
    <xf numFmtId="166" fontId="8" fillId="0" borderId="5" xfId="0" applyNumberFormat="1" applyFont="1" applyFill="1" applyBorder="1" applyAlignment="1" applyProtection="1">
      <alignment vertical="center" wrapText="1"/>
      <protection/>
    </xf>
    <xf numFmtId="164" fontId="9" fillId="0" borderId="8" xfId="0" applyFont="1" applyFill="1" applyBorder="1" applyAlignment="1" applyProtection="1">
      <alignment horizontal="center" vertical="center" wrapText="1"/>
      <protection/>
    </xf>
    <xf numFmtId="164" fontId="7" fillId="0" borderId="8" xfId="0" applyFont="1" applyFill="1" applyBorder="1" applyAlignment="1" applyProtection="1">
      <alignment horizontal="left" vertical="center" wrapText="1" indent="1"/>
      <protection/>
    </xf>
    <xf numFmtId="164" fontId="9" fillId="0" borderId="0" xfId="0" applyFont="1" applyFill="1" applyAlignment="1" applyProtection="1">
      <alignment horizontal="left" vertical="center" wrapText="1"/>
      <protection/>
    </xf>
    <xf numFmtId="164" fontId="9" fillId="0" borderId="0" xfId="0" applyFont="1" applyFill="1" applyAlignment="1" applyProtection="1">
      <alignment vertical="center" wrapText="1"/>
      <protection/>
    </xf>
    <xf numFmtId="164" fontId="7" fillId="0" borderId="1" xfId="0" applyFont="1" applyFill="1" applyBorder="1" applyAlignment="1" applyProtection="1">
      <alignment horizontal="left" vertical="center"/>
      <protection/>
    </xf>
    <xf numFmtId="164" fontId="9" fillId="0" borderId="2" xfId="0" applyFont="1" applyFill="1" applyBorder="1" applyAlignment="1" applyProtection="1">
      <alignment vertical="center" wrapText="1"/>
      <protection/>
    </xf>
    <xf numFmtId="164" fontId="7" fillId="0" borderId="2" xfId="0" applyFont="1" applyFill="1" applyBorder="1" applyAlignment="1" applyProtection="1">
      <alignment vertical="center" wrapText="1"/>
      <protection/>
    </xf>
    <xf numFmtId="168" fontId="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" xfId="0" applyFont="1" applyFill="1" applyBorder="1" applyAlignment="1">
      <alignment vertical="center" wrapText="1"/>
    </xf>
    <xf numFmtId="164" fontId="9" fillId="0" borderId="3" xfId="0" applyFont="1" applyFill="1" applyBorder="1" applyAlignment="1">
      <alignment vertical="center" wrapText="1"/>
    </xf>
    <xf numFmtId="164" fontId="7" fillId="0" borderId="7" xfId="0" applyFont="1" applyFill="1" applyBorder="1" applyAlignment="1" applyProtection="1">
      <alignment horizontal="left" vertical="center"/>
      <protection/>
    </xf>
    <xf numFmtId="164" fontId="9" fillId="0" borderId="8" xfId="0" applyFont="1" applyFill="1" applyBorder="1" applyAlignment="1" applyProtection="1">
      <alignment vertical="center" wrapText="1"/>
      <protection/>
    </xf>
    <xf numFmtId="164" fontId="7" fillId="0" borderId="8" xfId="0" applyFont="1" applyFill="1" applyBorder="1" applyAlignment="1" applyProtection="1">
      <alignment vertical="center" wrapText="1"/>
      <protection/>
    </xf>
    <xf numFmtId="168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0" xfId="0" applyNumberFormat="1" applyFont="1" applyFill="1" applyAlignment="1" applyProtection="1">
      <alignment vertical="center" wrapText="1"/>
      <protection locked="0"/>
    </xf>
    <xf numFmtId="164" fontId="7" fillId="0" borderId="21" xfId="0" applyFont="1" applyFill="1" applyBorder="1" applyAlignment="1" applyProtection="1">
      <alignment horizontal="center" vertical="center" wrapText="1"/>
      <protection/>
    </xf>
    <xf numFmtId="164" fontId="7" fillId="0" borderId="22" xfId="0" applyFont="1" applyFill="1" applyBorder="1" applyAlignment="1" applyProtection="1">
      <alignment horizontal="center" vertical="center"/>
      <protection locked="0"/>
    </xf>
    <xf numFmtId="167" fontId="7" fillId="0" borderId="23" xfId="0" applyNumberFormat="1" applyFont="1" applyFill="1" applyBorder="1" applyAlignment="1" applyProtection="1">
      <alignment horizontal="right" vertical="center"/>
      <protection locked="0"/>
    </xf>
    <xf numFmtId="164" fontId="7" fillId="0" borderId="22" xfId="0" applyFont="1" applyFill="1" applyBorder="1" applyAlignment="1" applyProtection="1">
      <alignment horizontal="center" vertical="center" wrapText="1"/>
      <protection/>
    </xf>
    <xf numFmtId="164" fontId="7" fillId="0" borderId="22" xfId="0" applyFont="1" applyFill="1" applyBorder="1" applyAlignment="1">
      <alignment horizontal="center" vertical="center" wrapText="1"/>
    </xf>
    <xf numFmtId="164" fontId="7" fillId="0" borderId="23" xfId="0" applyFont="1" applyFill="1" applyBorder="1" applyAlignment="1">
      <alignment horizontal="center" vertical="center" wrapText="1"/>
    </xf>
    <xf numFmtId="164" fontId="7" fillId="0" borderId="34" xfId="0" applyFont="1" applyFill="1" applyBorder="1" applyAlignment="1" applyProtection="1">
      <alignment horizontal="center" vertical="center" wrapText="1"/>
      <protection/>
    </xf>
    <xf numFmtId="164" fontId="7" fillId="0" borderId="35" xfId="0" applyFont="1" applyFill="1" applyBorder="1" applyAlignment="1" applyProtection="1">
      <alignment horizontal="center" vertical="center" wrapText="1"/>
      <protection/>
    </xf>
    <xf numFmtId="166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Font="1" applyFill="1" applyBorder="1" applyAlignment="1">
      <alignment horizontal="center" vertical="center" wrapText="1"/>
    </xf>
    <xf numFmtId="164" fontId="7" fillId="0" borderId="36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 applyProtection="1">
      <alignment horizontal="center" vertical="center" wrapText="1"/>
      <protection/>
    </xf>
    <xf numFmtId="164" fontId="7" fillId="0" borderId="2" xfId="0" applyFont="1" applyFill="1" applyBorder="1" applyAlignment="1" applyProtection="1">
      <alignment horizontal="left" vertical="center" wrapText="1" indent="1"/>
      <protection/>
    </xf>
    <xf numFmtId="166" fontId="7" fillId="0" borderId="2" xfId="0" applyNumberFormat="1" applyFont="1" applyFill="1" applyBorder="1" applyAlignment="1" applyProtection="1">
      <alignment vertical="center" wrapText="1"/>
      <protection/>
    </xf>
    <xf numFmtId="164" fontId="12" fillId="0" borderId="5" xfId="0" applyFont="1" applyFill="1" applyBorder="1" applyAlignment="1">
      <alignment vertical="center" wrapText="1"/>
    </xf>
    <xf numFmtId="166" fontId="7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0" xfId="0" applyFont="1" applyFill="1" applyAlignment="1">
      <alignment vertical="center" wrapText="1"/>
    </xf>
    <xf numFmtId="164" fontId="7" fillId="0" borderId="45" xfId="0" applyFont="1" applyFill="1" applyBorder="1" applyAlignment="1" applyProtection="1">
      <alignment horizontal="center" vertical="center" wrapText="1"/>
      <protection/>
    </xf>
    <xf numFmtId="164" fontId="7" fillId="0" borderId="46" xfId="0" applyFont="1" applyFill="1" applyBorder="1" applyAlignment="1" applyProtection="1">
      <alignment horizontal="center" vertical="center" wrapText="1"/>
      <protection/>
    </xf>
    <xf numFmtId="166" fontId="7" fillId="0" borderId="47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Font="1" applyFill="1" applyBorder="1" applyAlignment="1" applyProtection="1">
      <alignment horizontal="center" vertical="center" wrapText="1"/>
      <protection/>
    </xf>
    <xf numFmtId="164" fontId="7" fillId="0" borderId="2" xfId="30" applyFont="1" applyFill="1" applyBorder="1" applyAlignment="1" applyProtection="1">
      <alignment horizontal="left" vertical="center" wrapText="1" indent="1"/>
      <protection/>
    </xf>
    <xf numFmtId="164" fontId="9" fillId="0" borderId="5" xfId="0" applyFont="1" applyFill="1" applyBorder="1" applyAlignment="1">
      <alignment vertical="center" wrapText="1"/>
    </xf>
    <xf numFmtId="164" fontId="9" fillId="0" borderId="6" xfId="0" applyFont="1" applyFill="1" applyBorder="1" applyAlignment="1">
      <alignment vertical="center" wrapText="1"/>
    </xf>
    <xf numFmtId="166" fontId="7" fillId="0" borderId="5" xfId="0" applyNumberFormat="1" applyFont="1" applyFill="1" applyBorder="1" applyAlignment="1" applyProtection="1">
      <alignment vertical="center" wrapText="1"/>
      <protection/>
    </xf>
    <xf numFmtId="164" fontId="7" fillId="0" borderId="2" xfId="0" applyFont="1" applyFill="1" applyBorder="1" applyAlignment="1">
      <alignment vertical="center" wrapText="1"/>
    </xf>
    <xf numFmtId="164" fontId="7" fillId="0" borderId="3" xfId="0" applyFont="1" applyFill="1" applyBorder="1" applyAlignment="1">
      <alignment vertical="center" wrapText="1"/>
    </xf>
    <xf numFmtId="164" fontId="7" fillId="0" borderId="8" xfId="0" applyFont="1" applyFill="1" applyBorder="1" applyAlignment="1">
      <alignment horizontal="right" vertical="center" wrapText="1"/>
    </xf>
    <xf numFmtId="164" fontId="7" fillId="0" borderId="9" xfId="0" applyFont="1" applyFill="1" applyBorder="1" applyAlignment="1">
      <alignment horizontal="right" vertical="center" wrapText="1"/>
    </xf>
    <xf numFmtId="167" fontId="7" fillId="0" borderId="43" xfId="0" applyNumberFormat="1" applyFont="1" applyFill="1" applyBorder="1" applyAlignment="1" applyProtection="1">
      <alignment horizontal="right" vertical="center"/>
      <protection locked="0"/>
    </xf>
    <xf numFmtId="164" fontId="12" fillId="0" borderId="6" xfId="0" applyFont="1" applyFill="1" applyBorder="1" applyAlignment="1">
      <alignment vertical="center" wrapText="1"/>
    </xf>
    <xf numFmtId="166" fontId="7" fillId="0" borderId="8" xfId="0" applyNumberFormat="1" applyFont="1" applyFill="1" applyBorder="1" applyAlignment="1" applyProtection="1">
      <alignment vertical="center" wrapText="1"/>
      <protection/>
    </xf>
    <xf numFmtId="164" fontId="7" fillId="0" borderId="21" xfId="0" applyFont="1" applyFill="1" applyBorder="1" applyAlignment="1" applyProtection="1">
      <alignment horizontal="left" vertical="center"/>
      <protection/>
    </xf>
    <xf numFmtId="164" fontId="9" fillId="0" borderId="48" xfId="0" applyFont="1" applyFill="1" applyBorder="1" applyAlignment="1" applyProtection="1">
      <alignment vertical="center" wrapText="1"/>
      <protection/>
    </xf>
    <xf numFmtId="164" fontId="7" fillId="0" borderId="48" xfId="0" applyFont="1" applyFill="1" applyBorder="1" applyAlignment="1" applyProtection="1">
      <alignment vertical="center" wrapText="1"/>
      <protection/>
    </xf>
    <xf numFmtId="168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" xfId="0" applyFont="1" applyFill="1" applyBorder="1" applyAlignment="1">
      <alignment vertical="center" wrapText="1"/>
    </xf>
    <xf numFmtId="164" fontId="9" fillId="0" borderId="3" xfId="0" applyFont="1" applyFill="1" applyBorder="1" applyAlignment="1">
      <alignment vertical="center" wrapText="1"/>
    </xf>
    <xf numFmtId="168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8" xfId="0" applyFont="1" applyFill="1" applyBorder="1" applyAlignment="1">
      <alignment horizontal="right" vertical="center" wrapText="1"/>
    </xf>
    <xf numFmtId="164" fontId="9" fillId="0" borderId="9" xfId="0" applyFont="1" applyFill="1" applyBorder="1" applyAlignment="1">
      <alignment horizontal="right" vertical="center" wrapText="1"/>
    </xf>
    <xf numFmtId="164" fontId="9" fillId="0" borderId="0" xfId="0" applyFont="1" applyFill="1" applyAlignment="1">
      <alignment horizontal="left" vertical="center"/>
    </xf>
    <xf numFmtId="164" fontId="34" fillId="0" borderId="12" xfId="0" applyFont="1" applyFill="1" applyBorder="1" applyAlignment="1">
      <alignment horizontal="left" vertical="center" wrapText="1"/>
    </xf>
    <xf numFmtId="164" fontId="34" fillId="0" borderId="14" xfId="0" applyFont="1" applyFill="1" applyBorder="1" applyAlignment="1">
      <alignment horizontal="center" vertical="center" wrapText="1"/>
    </xf>
    <xf numFmtId="164" fontId="34" fillId="0" borderId="0" xfId="0" applyFont="1" applyFill="1" applyAlignment="1">
      <alignment vertical="center" wrapText="1"/>
    </xf>
    <xf numFmtId="164" fontId="35" fillId="9" borderId="49" xfId="0" applyFont="1" applyFill="1" applyBorder="1" applyAlignment="1">
      <alignment horizontal="left" vertical="center" wrapText="1"/>
    </xf>
    <xf numFmtId="164" fontId="5" fillId="0" borderId="15" xfId="0" applyFont="1" applyFill="1" applyBorder="1" applyAlignment="1">
      <alignment horizontal="left" vertical="center" wrapText="1"/>
    </xf>
    <xf numFmtId="164" fontId="5" fillId="0" borderId="16" xfId="0" applyFont="1" applyFill="1" applyBorder="1" applyAlignment="1">
      <alignment vertical="center" wrapText="1"/>
    </xf>
    <xf numFmtId="164" fontId="5" fillId="0" borderId="50" xfId="0" applyFont="1" applyFill="1" applyBorder="1" applyAlignment="1">
      <alignment horizontal="left" vertical="center" wrapText="1"/>
    </xf>
    <xf numFmtId="164" fontId="5" fillId="0" borderId="51" xfId="0" applyFont="1" applyFill="1" applyBorder="1" applyAlignment="1">
      <alignment vertical="center" wrapText="1"/>
    </xf>
    <xf numFmtId="164" fontId="9" fillId="9" borderId="52" xfId="0" applyFont="1" applyFill="1" applyBorder="1" applyAlignment="1">
      <alignment horizontal="left" vertical="center" wrapText="1"/>
    </xf>
    <xf numFmtId="164" fontId="34" fillId="9" borderId="53" xfId="0" applyFont="1" applyFill="1" applyBorder="1" applyAlignment="1">
      <alignment vertical="center" wrapText="1"/>
    </xf>
    <xf numFmtId="164" fontId="5" fillId="0" borderId="0" xfId="0" applyFont="1" applyFill="1" applyAlignment="1">
      <alignment horizontal="left" vertical="center" wrapText="1"/>
    </xf>
    <xf numFmtId="164" fontId="5" fillId="0" borderId="0" xfId="0" applyFont="1" applyFill="1" applyAlignment="1">
      <alignment vertical="center" wrapText="1"/>
    </xf>
    <xf numFmtId="164" fontId="14" fillId="0" borderId="15" xfId="0" applyFont="1" applyFill="1" applyBorder="1" applyAlignment="1">
      <alignment horizontal="left" vertical="center" wrapText="1"/>
    </xf>
    <xf numFmtId="164" fontId="14" fillId="0" borderId="16" xfId="0" applyFont="1" applyFill="1" applyBorder="1" applyAlignment="1">
      <alignment vertical="center" wrapText="1"/>
    </xf>
    <xf numFmtId="164" fontId="18" fillId="0" borderId="0" xfId="0" applyFont="1" applyFill="1" applyAlignment="1">
      <alignment vertical="center" wrapText="1"/>
    </xf>
    <xf numFmtId="164" fontId="0" fillId="0" borderId="0" xfId="0" applyFont="1" applyFill="1" applyAlignment="1">
      <alignment vertical="center" wrapText="1"/>
    </xf>
    <xf numFmtId="164" fontId="14" fillId="0" borderId="50" xfId="0" applyFont="1" applyFill="1" applyBorder="1" applyAlignment="1">
      <alignment horizontal="left" vertical="center" wrapText="1"/>
    </xf>
    <xf numFmtId="164" fontId="14" fillId="0" borderId="51" xfId="0" applyFont="1" applyFill="1" applyBorder="1" applyAlignment="1">
      <alignment vertical="center" wrapText="1"/>
    </xf>
    <xf numFmtId="164" fontId="14" fillId="0" borderId="17" xfId="0" applyFont="1" applyFill="1" applyBorder="1" applyAlignment="1">
      <alignment horizontal="left" vertical="center" wrapText="1"/>
    </xf>
    <xf numFmtId="164" fontId="14" fillId="0" borderId="19" xfId="0" applyFont="1" applyFill="1" applyBorder="1" applyAlignment="1">
      <alignment vertical="center" wrapText="1"/>
    </xf>
    <xf numFmtId="164" fontId="14" fillId="10" borderId="54" xfId="0" applyFont="1" applyFill="1" applyBorder="1" applyAlignment="1">
      <alignment horizontal="left" vertical="center" wrapText="1"/>
    </xf>
    <xf numFmtId="164" fontId="36" fillId="10" borderId="55" xfId="0" applyFont="1" applyFill="1" applyBorder="1" applyAlignment="1">
      <alignment vertical="center" wrapText="1"/>
    </xf>
    <xf numFmtId="164" fontId="9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4" fillId="0" borderId="12" xfId="0" applyFont="1" applyBorder="1" applyAlignment="1">
      <alignment vertical="center" wrapText="1"/>
    </xf>
    <xf numFmtId="164" fontId="14" fillId="0" borderId="13" xfId="0" applyFont="1" applyBorder="1" applyAlignment="1">
      <alignment vertical="center" wrapText="1"/>
    </xf>
    <xf numFmtId="164" fontId="14" fillId="0" borderId="14" xfId="0" applyFont="1" applyBorder="1" applyAlignment="1">
      <alignment vertical="center" wrapText="1"/>
    </xf>
    <xf numFmtId="164" fontId="14" fillId="0" borderId="0" xfId="0" applyFont="1" applyAlignment="1">
      <alignment vertical="center" wrapText="1"/>
    </xf>
    <xf numFmtId="164" fontId="0" fillId="0" borderId="15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16" xfId="0" applyBorder="1" applyAlignment="1">
      <alignment/>
    </xf>
    <xf numFmtId="164" fontId="7" fillId="0" borderId="17" xfId="0" applyFont="1" applyBorder="1" applyAlignment="1">
      <alignment horizontal="center"/>
    </xf>
    <xf numFmtId="164" fontId="7" fillId="0" borderId="18" xfId="0" applyFont="1" applyBorder="1" applyAlignment="1">
      <alignment/>
    </xf>
    <xf numFmtId="164" fontId="7" fillId="0" borderId="19" xfId="0" applyFont="1" applyBorder="1" applyAlignment="1">
      <alignment/>
    </xf>
    <xf numFmtId="164" fontId="6" fillId="0" borderId="0" xfId="32" applyFill="1" applyProtection="1">
      <alignment/>
      <protection/>
    </xf>
    <xf numFmtId="164" fontId="37" fillId="0" borderId="0" xfId="32" applyFont="1" applyFill="1" applyProtection="1">
      <alignment/>
      <protection/>
    </xf>
    <xf numFmtId="164" fontId="6" fillId="0" borderId="0" xfId="32" applyFill="1" applyAlignment="1" applyProtection="1">
      <alignment horizontal="center"/>
      <protection/>
    </xf>
    <xf numFmtId="164" fontId="38" fillId="0" borderId="0" xfId="32" applyFont="1" applyFill="1" applyProtection="1">
      <alignment/>
      <protection/>
    </xf>
    <xf numFmtId="164" fontId="39" fillId="0" borderId="0" xfId="32" applyFont="1" applyFill="1" applyBorder="1" applyAlignment="1" applyProtection="1">
      <alignment horizontal="center" vertical="center" wrapText="1"/>
      <protection/>
    </xf>
    <xf numFmtId="164" fontId="40" fillId="0" borderId="0" xfId="32" applyFont="1" applyFill="1" applyBorder="1" applyAlignment="1" applyProtection="1">
      <alignment horizontal="right"/>
      <protection/>
    </xf>
    <xf numFmtId="164" fontId="38" fillId="0" borderId="12" xfId="32" applyFont="1" applyFill="1" applyBorder="1" applyAlignment="1" applyProtection="1">
      <alignment horizontal="center" vertical="center" wrapText="1"/>
      <protection/>
    </xf>
    <xf numFmtId="164" fontId="15" fillId="0" borderId="13" xfId="31" applyFont="1" applyFill="1" applyBorder="1" applyAlignment="1" applyProtection="1">
      <alignment horizontal="center" vertical="center" textRotation="90"/>
      <protection/>
    </xf>
    <xf numFmtId="164" fontId="40" fillId="0" borderId="13" xfId="32" applyFont="1" applyFill="1" applyBorder="1" applyAlignment="1" applyProtection="1">
      <alignment horizontal="center" vertical="center" wrapText="1"/>
      <protection/>
    </xf>
    <xf numFmtId="164" fontId="41" fillId="0" borderId="14" xfId="32" applyFont="1" applyFill="1" applyBorder="1" applyAlignment="1" applyProtection="1">
      <alignment horizontal="center" vertical="center"/>
      <protection/>
    </xf>
    <xf numFmtId="164" fontId="40" fillId="0" borderId="5" xfId="32" applyFont="1" applyFill="1" applyBorder="1" applyAlignment="1" applyProtection="1">
      <alignment horizontal="center" wrapText="1"/>
      <protection/>
    </xf>
    <xf numFmtId="164" fontId="38" fillId="0" borderId="16" xfId="32" applyFont="1" applyFill="1" applyBorder="1" applyProtection="1">
      <alignment/>
      <protection/>
    </xf>
    <xf numFmtId="164" fontId="42" fillId="0" borderId="15" xfId="32" applyFont="1" applyFill="1" applyBorder="1" applyAlignment="1" applyProtection="1">
      <alignment horizontal="center" vertical="center" wrapText="1"/>
      <protection/>
    </xf>
    <xf numFmtId="164" fontId="42" fillId="0" borderId="5" xfId="32" applyFont="1" applyFill="1" applyBorder="1" applyAlignment="1" applyProtection="1">
      <alignment horizontal="center" vertical="center" wrapText="1"/>
      <protection/>
    </xf>
    <xf numFmtId="164" fontId="41" fillId="0" borderId="16" xfId="32" applyFont="1" applyFill="1" applyBorder="1" applyAlignment="1" applyProtection="1">
      <alignment horizontal="center" vertical="center"/>
      <protection/>
    </xf>
    <xf numFmtId="164" fontId="6" fillId="0" borderId="0" xfId="32" applyFill="1" applyAlignment="1" applyProtection="1">
      <alignment horizontal="center" vertical="center"/>
      <protection/>
    </xf>
    <xf numFmtId="164" fontId="43" fillId="0" borderId="15" xfId="32" applyFont="1" applyFill="1" applyBorder="1" applyAlignment="1" applyProtection="1">
      <alignment vertical="center" wrapText="1"/>
      <protection/>
    </xf>
    <xf numFmtId="171" fontId="11" fillId="0" borderId="5" xfId="31" applyNumberFormat="1" applyFont="1" applyFill="1" applyBorder="1" applyAlignment="1" applyProtection="1">
      <alignment horizontal="center" vertical="center"/>
      <protection/>
    </xf>
    <xf numFmtId="172" fontId="43" fillId="0" borderId="5" xfId="32" applyNumberFormat="1" applyFont="1" applyFill="1" applyBorder="1" applyAlignment="1" applyProtection="1">
      <alignment horizontal="right" vertical="center" wrapText="1"/>
      <protection locked="0"/>
    </xf>
    <xf numFmtId="172" fontId="38" fillId="0" borderId="16" xfId="32" applyNumberFormat="1" applyFont="1" applyFill="1" applyBorder="1" applyAlignment="1" applyProtection="1">
      <alignment vertical="center"/>
      <protection/>
    </xf>
    <xf numFmtId="164" fontId="6" fillId="0" borderId="0" xfId="32" applyFill="1" applyAlignment="1" applyProtection="1">
      <alignment vertical="center"/>
      <protection/>
    </xf>
    <xf numFmtId="172" fontId="43" fillId="0" borderId="5" xfId="32" applyNumberFormat="1" applyFont="1" applyFill="1" applyBorder="1" applyAlignment="1" applyProtection="1">
      <alignment horizontal="right" vertical="center" wrapText="1"/>
      <protection/>
    </xf>
    <xf numFmtId="164" fontId="44" fillId="0" borderId="15" xfId="32" applyFont="1" applyFill="1" applyBorder="1" applyAlignment="1" applyProtection="1">
      <alignment horizontal="left" vertical="center" wrapText="1" indent="1"/>
      <protection/>
    </xf>
    <xf numFmtId="172" fontId="45" fillId="0" borderId="5" xfId="32" applyNumberFormat="1" applyFont="1" applyFill="1" applyBorder="1" applyAlignment="1" applyProtection="1">
      <alignment horizontal="right" vertical="center" wrapText="1"/>
      <protection locked="0"/>
    </xf>
    <xf numFmtId="172" fontId="42" fillId="0" borderId="5" xfId="32" applyNumberFormat="1" applyFont="1" applyFill="1" applyBorder="1" applyAlignment="1" applyProtection="1">
      <alignment horizontal="right" vertical="center" wrapText="1"/>
      <protection locked="0"/>
    </xf>
    <xf numFmtId="171" fontId="46" fillId="0" borderId="5" xfId="31" applyNumberFormat="1" applyFont="1" applyFill="1" applyBorder="1" applyAlignment="1" applyProtection="1">
      <alignment horizontal="center" vertical="center"/>
      <protection/>
    </xf>
    <xf numFmtId="164" fontId="39" fillId="0" borderId="0" xfId="32" applyFont="1" applyFill="1" applyAlignment="1" applyProtection="1">
      <alignment vertical="center"/>
      <protection/>
    </xf>
    <xf numFmtId="172" fontId="45" fillId="0" borderId="5" xfId="32" applyNumberFormat="1" applyFont="1" applyFill="1" applyBorder="1" applyAlignment="1" applyProtection="1">
      <alignment horizontal="right" vertical="center" wrapText="1"/>
      <protection/>
    </xf>
    <xf numFmtId="164" fontId="43" fillId="0" borderId="17" xfId="32" applyFont="1" applyFill="1" applyBorder="1" applyAlignment="1" applyProtection="1">
      <alignment vertical="center" wrapText="1"/>
      <protection/>
    </xf>
    <xf numFmtId="171" fontId="11" fillId="0" borderId="18" xfId="31" applyNumberFormat="1" applyFont="1" applyFill="1" applyBorder="1" applyAlignment="1" applyProtection="1">
      <alignment horizontal="center" vertical="center"/>
      <protection/>
    </xf>
    <xf numFmtId="172" fontId="43" fillId="0" borderId="18" xfId="32" applyNumberFormat="1" applyFont="1" applyFill="1" applyBorder="1" applyAlignment="1" applyProtection="1">
      <alignment horizontal="right" vertical="center" wrapText="1"/>
      <protection/>
    </xf>
    <xf numFmtId="172" fontId="38" fillId="0" borderId="56" xfId="32" applyNumberFormat="1" applyFont="1" applyFill="1" applyBorder="1" applyAlignment="1" applyProtection="1">
      <alignment vertical="center"/>
      <protection/>
    </xf>
    <xf numFmtId="164" fontId="0" fillId="0" borderId="0" xfId="31" applyFill="1" applyAlignment="1" applyProtection="1">
      <alignment vertical="center" wrapText="1"/>
      <protection/>
    </xf>
    <xf numFmtId="164" fontId="10" fillId="0" borderId="0" xfId="31" applyFont="1" applyFill="1" applyAlignment="1" applyProtection="1">
      <alignment horizontal="center" vertical="center"/>
      <protection/>
    </xf>
    <xf numFmtId="164" fontId="0" fillId="0" borderId="0" xfId="31" applyFill="1" applyAlignment="1" applyProtection="1">
      <alignment vertical="center"/>
      <protection/>
    </xf>
    <xf numFmtId="164" fontId="18" fillId="0" borderId="0" xfId="31" applyFont="1" applyFill="1" applyAlignment="1" applyProtection="1">
      <alignment vertical="center"/>
      <protection/>
    </xf>
    <xf numFmtId="164" fontId="18" fillId="0" borderId="0" xfId="31" applyFont="1" applyFill="1" applyBorder="1" applyAlignment="1" applyProtection="1">
      <alignment horizontal="center" vertical="center" wrapText="1"/>
      <protection/>
    </xf>
    <xf numFmtId="164" fontId="14" fillId="0" borderId="0" xfId="31" applyFont="1" applyFill="1" applyBorder="1" applyAlignment="1" applyProtection="1">
      <alignment horizontal="center" vertical="center" wrapText="1"/>
      <protection/>
    </xf>
    <xf numFmtId="164" fontId="15" fillId="0" borderId="0" xfId="31" applyFont="1" applyFill="1" applyBorder="1" applyAlignment="1" applyProtection="1">
      <alignment horizontal="right" vertical="center"/>
      <protection/>
    </xf>
    <xf numFmtId="164" fontId="14" fillId="0" borderId="12" xfId="31" applyFont="1" applyFill="1" applyBorder="1" applyAlignment="1" applyProtection="1">
      <alignment horizontal="center" vertical="center" wrapText="1"/>
      <protection/>
    </xf>
    <xf numFmtId="164" fontId="16" fillId="0" borderId="13" xfId="31" applyFont="1" applyFill="1" applyBorder="1" applyAlignment="1" applyProtection="1">
      <alignment horizontal="center" vertical="center" wrapText="1"/>
      <protection/>
    </xf>
    <xf numFmtId="164" fontId="16" fillId="0" borderId="14" xfId="31" applyFont="1" applyFill="1" applyBorder="1" applyAlignment="1" applyProtection="1">
      <alignment horizontal="center" vertical="center" wrapText="1"/>
      <protection/>
    </xf>
    <xf numFmtId="164" fontId="0" fillId="0" borderId="0" xfId="31" applyFill="1" applyAlignment="1" applyProtection="1">
      <alignment horizontal="center" vertical="center"/>
      <protection/>
    </xf>
    <xf numFmtId="167" fontId="11" fillId="0" borderId="15" xfId="31" applyNumberFormat="1" applyFont="1" applyFill="1" applyBorder="1" applyAlignment="1" applyProtection="1">
      <alignment horizontal="center" vertical="center" wrapText="1"/>
      <protection/>
    </xf>
    <xf numFmtId="167" fontId="11" fillId="0" borderId="5" xfId="31" applyNumberFormat="1" applyFont="1" applyFill="1" applyBorder="1" applyAlignment="1" applyProtection="1">
      <alignment horizontal="center" vertical="center"/>
      <protection/>
    </xf>
    <xf numFmtId="167" fontId="0" fillId="0" borderId="5" xfId="31" applyNumberFormat="1" applyFont="1" applyFill="1" applyBorder="1" applyAlignment="1" applyProtection="1">
      <alignment horizontal="center" vertical="center"/>
      <protection/>
    </xf>
    <xf numFmtId="167" fontId="18" fillId="0" borderId="16" xfId="31" applyNumberFormat="1" applyFont="1" applyFill="1" applyBorder="1" applyAlignment="1" applyProtection="1">
      <alignment horizontal="center" vertical="center"/>
      <protection/>
    </xf>
    <xf numFmtId="167" fontId="0" fillId="0" borderId="0" xfId="31" applyNumberFormat="1" applyFont="1" applyFill="1" applyAlignment="1" applyProtection="1">
      <alignment horizontal="center" vertical="center"/>
      <protection/>
    </xf>
    <xf numFmtId="169" fontId="11" fillId="0" borderId="5" xfId="15" applyNumberFormat="1" applyFont="1" applyFill="1" applyBorder="1" applyAlignment="1" applyProtection="1">
      <alignment horizontal="center" vertical="center"/>
      <protection locked="0"/>
    </xf>
    <xf numFmtId="169" fontId="11" fillId="0" borderId="5" xfId="15" applyNumberFormat="1" applyFont="1" applyFill="1" applyBorder="1" applyAlignment="1" applyProtection="1">
      <alignment horizontal="center" vertical="center"/>
      <protection/>
    </xf>
    <xf numFmtId="169" fontId="46" fillId="0" borderId="16" xfId="15" applyNumberFormat="1" applyFont="1" applyFill="1" applyBorder="1" applyAlignment="1" applyProtection="1">
      <alignment horizontal="center" vertical="center"/>
      <protection/>
    </xf>
    <xf numFmtId="169" fontId="46" fillId="0" borderId="5" xfId="15" applyNumberFormat="1" applyFont="1" applyFill="1" applyBorder="1" applyAlignment="1" applyProtection="1">
      <alignment horizontal="center" vertical="center"/>
      <protection/>
    </xf>
    <xf numFmtId="164" fontId="18" fillId="0" borderId="0" xfId="31" applyFont="1" applyFill="1" applyAlignment="1" applyProtection="1">
      <alignment vertical="center"/>
      <protection/>
    </xf>
    <xf numFmtId="169" fontId="46" fillId="0" borderId="5" xfId="15" applyNumberFormat="1" applyFont="1" applyFill="1" applyBorder="1" applyAlignment="1" applyProtection="1">
      <alignment horizontal="center" vertical="center"/>
      <protection locked="0"/>
    </xf>
    <xf numFmtId="164" fontId="0" fillId="0" borderId="0" xfId="31" applyFont="1" applyFill="1" applyAlignment="1" applyProtection="1">
      <alignment vertical="center"/>
      <protection/>
    </xf>
    <xf numFmtId="164" fontId="18" fillId="0" borderId="17" xfId="31" applyFont="1" applyFill="1" applyBorder="1" applyAlignment="1" applyProtection="1">
      <alignment horizontal="left" vertical="center" wrapText="1"/>
      <protection/>
    </xf>
    <xf numFmtId="171" fontId="18" fillId="0" borderId="18" xfId="31" applyNumberFormat="1" applyFont="1" applyFill="1" applyBorder="1" applyAlignment="1" applyProtection="1">
      <alignment horizontal="center" vertical="center"/>
      <protection/>
    </xf>
    <xf numFmtId="169" fontId="18" fillId="0" borderId="18" xfId="15" applyNumberFormat="1" applyFont="1" applyFill="1" applyBorder="1" applyAlignment="1" applyProtection="1">
      <alignment horizontal="center" vertical="center"/>
      <protection/>
    </xf>
    <xf numFmtId="164" fontId="45" fillId="0" borderId="0" xfId="32" applyFont="1" applyFill="1" applyProtection="1">
      <alignment/>
      <protection/>
    </xf>
    <xf numFmtId="164" fontId="6" fillId="0" borderId="0" xfId="32" applyFont="1" applyFill="1" applyProtection="1">
      <alignment/>
      <protection/>
    </xf>
    <xf numFmtId="168" fontId="6" fillId="0" borderId="0" xfId="32" applyNumberFormat="1" applyFont="1" applyFill="1" applyProtection="1">
      <alignment/>
      <protection/>
    </xf>
    <xf numFmtId="164" fontId="14" fillId="0" borderId="57" xfId="31" applyFont="1" applyFill="1" applyBorder="1" applyAlignment="1" applyProtection="1">
      <alignment horizontal="center" vertical="center" wrapText="1"/>
      <protection/>
    </xf>
    <xf numFmtId="164" fontId="14" fillId="0" borderId="15" xfId="31" applyFont="1" applyFill="1" applyBorder="1" applyAlignment="1" applyProtection="1">
      <alignment vertical="center" wrapText="1"/>
      <protection/>
    </xf>
    <xf numFmtId="164" fontId="14" fillId="0" borderId="5" xfId="31" applyFont="1" applyFill="1" applyBorder="1" applyAlignment="1" applyProtection="1">
      <alignment horizontal="center" vertical="center"/>
      <protection/>
    </xf>
    <xf numFmtId="164" fontId="14" fillId="0" borderId="5" xfId="31" applyFont="1" applyFill="1" applyBorder="1" applyAlignment="1" applyProtection="1">
      <alignment vertical="center"/>
      <protection/>
    </xf>
    <xf numFmtId="164" fontId="14" fillId="0" borderId="16" xfId="31" applyFont="1" applyFill="1" applyBorder="1" applyAlignment="1" applyProtection="1">
      <alignment vertical="center"/>
      <protection/>
    </xf>
    <xf numFmtId="164" fontId="14" fillId="0" borderId="0" xfId="31" applyFont="1" applyFill="1" applyAlignment="1" applyProtection="1">
      <alignment vertical="center"/>
      <protection/>
    </xf>
    <xf numFmtId="164" fontId="0" fillId="0" borderId="15" xfId="31" applyFont="1" applyFill="1" applyBorder="1" applyAlignment="1" applyProtection="1">
      <alignment vertical="center" wrapText="1"/>
      <protection/>
    </xf>
    <xf numFmtId="164" fontId="10" fillId="0" borderId="5" xfId="31" applyFont="1" applyFill="1" applyBorder="1" applyAlignment="1" applyProtection="1">
      <alignment horizontal="center" vertical="center"/>
      <protection/>
    </xf>
    <xf numFmtId="164" fontId="0" fillId="0" borderId="5" xfId="31" applyFill="1" applyBorder="1" applyAlignment="1" applyProtection="1">
      <alignment vertical="center"/>
      <protection/>
    </xf>
    <xf numFmtId="168" fontId="0" fillId="0" borderId="16" xfId="31" applyNumberFormat="1" applyFill="1" applyBorder="1" applyAlignment="1" applyProtection="1">
      <alignment vertical="center"/>
      <protection/>
    </xf>
    <xf numFmtId="164" fontId="0" fillId="0" borderId="5" xfId="31" applyFont="1" applyFill="1" applyBorder="1" applyAlignment="1" applyProtection="1">
      <alignment vertical="center"/>
      <protection/>
    </xf>
    <xf numFmtId="164" fontId="0" fillId="0" borderId="16" xfId="31" applyFont="1" applyFill="1" applyBorder="1" applyAlignment="1" applyProtection="1">
      <alignment vertical="center"/>
      <protection/>
    </xf>
    <xf numFmtId="164" fontId="14" fillId="0" borderId="17" xfId="31" applyFont="1" applyFill="1" applyBorder="1" applyAlignment="1" applyProtection="1">
      <alignment vertical="center" wrapText="1"/>
      <protection/>
    </xf>
    <xf numFmtId="164" fontId="14" fillId="0" borderId="18" xfId="31" applyFont="1" applyFill="1" applyBorder="1" applyAlignment="1" applyProtection="1">
      <alignment horizontal="center" vertical="center"/>
      <protection/>
    </xf>
    <xf numFmtId="164" fontId="14" fillId="0" borderId="18" xfId="31" applyFont="1" applyFill="1" applyBorder="1" applyAlignment="1" applyProtection="1">
      <alignment vertical="center"/>
      <protection/>
    </xf>
    <xf numFmtId="168" fontId="14" fillId="0" borderId="19" xfId="31" applyNumberFormat="1" applyFont="1" applyFill="1" applyBorder="1" applyAlignment="1" applyProtection="1">
      <alignment vertical="center"/>
      <protection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5" fillId="0" borderId="0" xfId="0" applyFont="1" applyAlignment="1">
      <alignment/>
    </xf>
    <xf numFmtId="164" fontId="35" fillId="0" borderId="0" xfId="0" applyFont="1" applyBorder="1" applyAlignment="1">
      <alignment horizontal="center"/>
    </xf>
    <xf numFmtId="164" fontId="14" fillId="0" borderId="12" xfId="0" applyFont="1" applyBorder="1" applyAlignment="1">
      <alignment horizontal="center"/>
    </xf>
    <xf numFmtId="164" fontId="14" fillId="0" borderId="13" xfId="0" applyFont="1" applyBorder="1" applyAlignment="1">
      <alignment horizontal="center" wrapText="1"/>
    </xf>
    <xf numFmtId="164" fontId="14" fillId="0" borderId="13" xfId="0" applyFont="1" applyBorder="1" applyAlignment="1">
      <alignment horizontal="center"/>
    </xf>
    <xf numFmtId="164" fontId="14" fillId="0" borderId="14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0" fillId="0" borderId="5" xfId="0" applyFont="1" applyBorder="1" applyAlignment="1">
      <alignment wrapText="1"/>
    </xf>
    <xf numFmtId="169" fontId="0" fillId="0" borderId="5" xfId="15" applyNumberFormat="1" applyFont="1" applyFill="1" applyBorder="1" applyAlignment="1" applyProtection="1">
      <alignment/>
      <protection/>
    </xf>
    <xf numFmtId="169" fontId="5" fillId="0" borderId="16" xfId="15" applyNumberFormat="1" applyFont="1" applyFill="1" applyBorder="1" applyAlignment="1" applyProtection="1">
      <alignment/>
      <protection/>
    </xf>
    <xf numFmtId="164" fontId="18" fillId="0" borderId="15" xfId="0" applyFont="1" applyBorder="1" applyAlignment="1">
      <alignment horizontal="center"/>
    </xf>
    <xf numFmtId="164" fontId="18" fillId="0" borderId="5" xfId="0" applyFont="1" applyBorder="1" applyAlignment="1">
      <alignment wrapText="1"/>
    </xf>
    <xf numFmtId="169" fontId="18" fillId="0" borderId="5" xfId="15" applyNumberFormat="1" applyFont="1" applyFill="1" applyBorder="1" applyAlignment="1" applyProtection="1">
      <alignment/>
      <protection/>
    </xf>
    <xf numFmtId="169" fontId="18" fillId="0" borderId="16" xfId="15" applyNumberFormat="1" applyFont="1" applyFill="1" applyBorder="1" applyAlignment="1" applyProtection="1">
      <alignment/>
      <protection/>
    </xf>
    <xf numFmtId="169" fontId="14" fillId="0" borderId="16" xfId="15" applyNumberFormat="1" applyFont="1" applyFill="1" applyBorder="1" applyAlignment="1" applyProtection="1">
      <alignment/>
      <protection/>
    </xf>
    <xf numFmtId="164" fontId="14" fillId="11" borderId="5" xfId="0" applyFont="1" applyFill="1" applyBorder="1" applyAlignment="1">
      <alignment wrapText="1"/>
    </xf>
    <xf numFmtId="169" fontId="14" fillId="11" borderId="5" xfId="15" applyNumberFormat="1" applyFont="1" applyFill="1" applyBorder="1" applyAlignment="1" applyProtection="1">
      <alignment/>
      <protection/>
    </xf>
    <xf numFmtId="169" fontId="14" fillId="11" borderId="16" xfId="15" applyNumberFormat="1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4" fontId="14" fillId="10" borderId="5" xfId="0" applyFont="1" applyFill="1" applyBorder="1" applyAlignment="1">
      <alignment wrapText="1"/>
    </xf>
    <xf numFmtId="169" fontId="14" fillId="10" borderId="5" xfId="15" applyNumberFormat="1" applyFont="1" applyFill="1" applyBorder="1" applyAlignment="1" applyProtection="1">
      <alignment/>
      <protection/>
    </xf>
    <xf numFmtId="169" fontId="14" fillId="10" borderId="0" xfId="0" applyNumberFormat="1" applyFont="1" applyFill="1" applyAlignment="1">
      <alignment/>
    </xf>
    <xf numFmtId="164" fontId="0" fillId="12" borderId="15" xfId="0" applyFont="1" applyFill="1" applyBorder="1" applyAlignment="1">
      <alignment horizontal="center"/>
    </xf>
    <xf numFmtId="164" fontId="14" fillId="12" borderId="5" xfId="0" applyFont="1" applyFill="1" applyBorder="1" applyAlignment="1">
      <alignment wrapText="1"/>
    </xf>
    <xf numFmtId="169" fontId="14" fillId="12" borderId="5" xfId="15" applyNumberFormat="1" applyFont="1" applyFill="1" applyBorder="1" applyAlignment="1" applyProtection="1">
      <alignment/>
      <protection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8" fontId="0" fillId="0" borderId="5" xfId="0" applyNumberFormat="1" applyBorder="1" applyAlignment="1">
      <alignment/>
    </xf>
    <xf numFmtId="168" fontId="18" fillId="0" borderId="16" xfId="0" applyNumberFormat="1" applyFont="1" applyBorder="1" applyAlignment="1">
      <alignment/>
    </xf>
    <xf numFmtId="164" fontId="18" fillId="0" borderId="5" xfId="0" applyFont="1" applyBorder="1" applyAlignment="1">
      <alignment/>
    </xf>
    <xf numFmtId="168" fontId="18" fillId="0" borderId="5" xfId="0" applyNumberFormat="1" applyFont="1" applyBorder="1" applyAlignment="1">
      <alignment/>
    </xf>
    <xf numFmtId="164" fontId="18" fillId="11" borderId="15" xfId="0" applyFont="1" applyFill="1" applyBorder="1" applyAlignment="1">
      <alignment horizontal="center"/>
    </xf>
    <xf numFmtId="164" fontId="18" fillId="11" borderId="5" xfId="0" applyFont="1" applyFill="1" applyBorder="1" applyAlignment="1">
      <alignment/>
    </xf>
    <xf numFmtId="168" fontId="18" fillId="11" borderId="5" xfId="0" applyNumberFormat="1" applyFont="1" applyFill="1" applyBorder="1" applyAlignment="1">
      <alignment/>
    </xf>
    <xf numFmtId="168" fontId="18" fillId="11" borderId="16" xfId="0" applyNumberFormat="1" applyFont="1" applyFill="1" applyBorder="1" applyAlignment="1">
      <alignment/>
    </xf>
    <xf numFmtId="164" fontId="18" fillId="13" borderId="15" xfId="0" applyFont="1" applyFill="1" applyBorder="1" applyAlignment="1">
      <alignment horizontal="center"/>
    </xf>
    <xf numFmtId="164" fontId="18" fillId="13" borderId="5" xfId="0" applyFont="1" applyFill="1" applyBorder="1" applyAlignment="1">
      <alignment/>
    </xf>
    <xf numFmtId="168" fontId="18" fillId="13" borderId="5" xfId="0" applyNumberFormat="1" applyFont="1" applyFill="1" applyBorder="1" applyAlignment="1">
      <alignment/>
    </xf>
    <xf numFmtId="168" fontId="18" fillId="13" borderId="16" xfId="0" applyNumberFormat="1" applyFont="1" applyFill="1" applyBorder="1" applyAlignment="1">
      <alignment/>
    </xf>
    <xf numFmtId="164" fontId="18" fillId="0" borderId="17" xfId="0" applyFont="1" applyBorder="1" applyAlignment="1">
      <alignment horizontal="center"/>
    </xf>
    <xf numFmtId="164" fontId="18" fillId="0" borderId="18" xfId="0" applyFont="1" applyBorder="1" applyAlignment="1">
      <alignment wrapText="1"/>
    </xf>
    <xf numFmtId="168" fontId="18" fillId="0" borderId="18" xfId="0" applyNumberFormat="1" applyFont="1" applyBorder="1" applyAlignment="1">
      <alignment/>
    </xf>
    <xf numFmtId="168" fontId="18" fillId="0" borderId="19" xfId="0" applyNumberFormat="1" applyFont="1" applyBorder="1" applyAlignment="1">
      <alignment/>
    </xf>
    <xf numFmtId="164" fontId="0" fillId="0" borderId="0" xfId="0" applyFont="1" applyAlignment="1" applyProtection="1">
      <alignment horizontal="center"/>
      <protection/>
    </xf>
    <xf numFmtId="164" fontId="47" fillId="0" borderId="0" xfId="0" applyFont="1" applyAlignment="1" applyProtection="1">
      <alignment horizontal="right"/>
      <protection/>
    </xf>
    <xf numFmtId="164" fontId="20" fillId="0" borderId="0" xfId="0" applyFont="1" applyBorder="1" applyAlignment="1" applyProtection="1">
      <alignment horizontal="center" textRotation="180"/>
      <protection/>
    </xf>
    <xf numFmtId="164" fontId="48" fillId="0" borderId="0" xfId="0" applyFont="1" applyBorder="1" applyAlignment="1" applyProtection="1">
      <alignment horizontal="center" vertical="center" wrapText="1"/>
      <protection locked="0"/>
    </xf>
    <xf numFmtId="164" fontId="49" fillId="0" borderId="0" xfId="0" applyFont="1" applyAlignment="1" applyProtection="1">
      <alignment horizontal="center"/>
      <protection/>
    </xf>
    <xf numFmtId="164" fontId="50" fillId="0" borderId="21" xfId="0" applyFont="1" applyBorder="1" applyAlignment="1" applyProtection="1">
      <alignment horizontal="center" vertical="center" wrapText="1"/>
      <protection/>
    </xf>
    <xf numFmtId="164" fontId="49" fillId="0" borderId="22" xfId="0" applyFont="1" applyBorder="1" applyAlignment="1" applyProtection="1">
      <alignment horizontal="center" vertical="center" wrapText="1"/>
      <protection/>
    </xf>
    <xf numFmtId="164" fontId="49" fillId="0" borderId="23" xfId="0" applyFont="1" applyBorder="1" applyAlignment="1" applyProtection="1">
      <alignment horizontal="center" vertical="center" wrapText="1"/>
      <protection/>
    </xf>
    <xf numFmtId="164" fontId="49" fillId="0" borderId="25" xfId="0" applyFont="1" applyBorder="1" applyAlignment="1" applyProtection="1">
      <alignment horizontal="center" vertical="top" wrapText="1"/>
      <protection/>
    </xf>
    <xf numFmtId="164" fontId="51" fillId="0" borderId="26" xfId="0" applyFont="1" applyBorder="1" applyAlignment="1" applyProtection="1">
      <alignment horizontal="left" vertical="top" wrapText="1"/>
      <protection locked="0"/>
    </xf>
    <xf numFmtId="174" fontId="51" fillId="0" borderId="26" xfId="19" applyNumberFormat="1" applyFont="1" applyFill="1" applyBorder="1" applyAlignment="1" applyProtection="1">
      <alignment horizontal="center" vertical="center" wrapText="1"/>
      <protection locked="0"/>
    </xf>
    <xf numFmtId="169" fontId="51" fillId="0" borderId="26" xfId="15" applyNumberFormat="1" applyFont="1" applyFill="1" applyBorder="1" applyAlignment="1" applyProtection="1">
      <alignment horizontal="center" vertical="center" wrapText="1"/>
      <protection locked="0"/>
    </xf>
    <xf numFmtId="169" fontId="51" fillId="0" borderId="27" xfId="15" applyNumberFormat="1" applyFont="1" applyFill="1" applyBorder="1" applyAlignment="1" applyProtection="1">
      <alignment horizontal="center" vertical="top" wrapText="1"/>
      <protection locked="0"/>
    </xf>
    <xf numFmtId="164" fontId="49" fillId="0" borderId="4" xfId="0" applyFont="1" applyBorder="1" applyAlignment="1" applyProtection="1">
      <alignment horizontal="center" vertical="top" wrapText="1"/>
      <protection/>
    </xf>
    <xf numFmtId="164" fontId="51" fillId="0" borderId="5" xfId="0" applyFont="1" applyBorder="1" applyAlignment="1" applyProtection="1">
      <alignment horizontal="left" vertical="top" wrapText="1"/>
      <protection locked="0"/>
    </xf>
    <xf numFmtId="173" fontId="51" fillId="0" borderId="5" xfId="19" applyFont="1" applyFill="1" applyBorder="1" applyAlignment="1" applyProtection="1">
      <alignment horizontal="center" vertical="center" wrapText="1"/>
      <protection locked="0"/>
    </xf>
    <xf numFmtId="169" fontId="51" fillId="0" borderId="5" xfId="15" applyNumberFormat="1" applyFont="1" applyFill="1" applyBorder="1" applyAlignment="1" applyProtection="1">
      <alignment horizontal="center" vertical="center" wrapText="1"/>
      <protection locked="0"/>
    </xf>
    <xf numFmtId="169" fontId="51" fillId="0" borderId="6" xfId="15" applyNumberFormat="1" applyFont="1" applyFill="1" applyBorder="1" applyAlignment="1" applyProtection="1">
      <alignment horizontal="center" vertical="top" wrapText="1"/>
      <protection locked="0"/>
    </xf>
    <xf numFmtId="174" fontId="51" fillId="0" borderId="5" xfId="19" applyNumberFormat="1" applyFont="1" applyFill="1" applyBorder="1" applyAlignment="1" applyProtection="1">
      <alignment horizontal="center" vertical="center" wrapText="1"/>
      <protection locked="0"/>
    </xf>
    <xf numFmtId="164" fontId="49" fillId="0" borderId="30" xfId="0" applyFont="1" applyBorder="1" applyAlignment="1" applyProtection="1">
      <alignment horizontal="center" vertical="top" wrapText="1"/>
      <protection/>
    </xf>
    <xf numFmtId="164" fontId="51" fillId="0" borderId="31" xfId="0" applyFont="1" applyBorder="1" applyAlignment="1" applyProtection="1">
      <alignment horizontal="left" vertical="top" wrapText="1"/>
      <protection locked="0"/>
    </xf>
    <xf numFmtId="173" fontId="51" fillId="0" borderId="31" xfId="19" applyFont="1" applyFill="1" applyBorder="1" applyAlignment="1" applyProtection="1">
      <alignment horizontal="center" vertical="center" wrapText="1"/>
      <protection locked="0"/>
    </xf>
    <xf numFmtId="169" fontId="51" fillId="0" borderId="31" xfId="15" applyNumberFormat="1" applyFont="1" applyFill="1" applyBorder="1" applyAlignment="1" applyProtection="1">
      <alignment horizontal="center" vertical="center" wrapText="1"/>
      <protection locked="0"/>
    </xf>
    <xf numFmtId="169" fontId="51" fillId="0" borderId="32" xfId="15" applyNumberFormat="1" applyFont="1" applyFill="1" applyBorder="1" applyAlignment="1" applyProtection="1">
      <alignment horizontal="center" vertical="top" wrapText="1"/>
      <protection locked="0"/>
    </xf>
    <xf numFmtId="164" fontId="49" fillId="0" borderId="21" xfId="0" applyFont="1" applyBorder="1" applyAlignment="1" applyProtection="1">
      <alignment wrapText="1"/>
      <protection/>
    </xf>
    <xf numFmtId="164" fontId="49" fillId="14" borderId="22" xfId="0" applyFont="1" applyFill="1" applyBorder="1" applyAlignment="1" applyProtection="1">
      <alignment horizontal="center" vertical="top" wrapText="1"/>
      <protection/>
    </xf>
    <xf numFmtId="169" fontId="51" fillId="0" borderId="22" xfId="15" applyNumberFormat="1" applyFont="1" applyFill="1" applyBorder="1" applyAlignment="1" applyProtection="1">
      <alignment horizontal="center" vertical="center" wrapText="1"/>
      <protection/>
    </xf>
    <xf numFmtId="169" fontId="51" fillId="0" borderId="23" xfId="15" applyNumberFormat="1" applyFont="1" applyFill="1" applyBorder="1" applyAlignment="1" applyProtection="1">
      <alignment horizontal="center" vertical="top" wrapText="1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 jelölőszín�" xfId="20"/>
    <cellStyle name="2. jelölőszín�" xfId="21"/>
    <cellStyle name="3. jelölőszín�" xfId="22"/>
    <cellStyle name="4. jelölőszín�" xfId="23"/>
    <cellStyle name="5. jelölőszín�" xfId="24"/>
    <cellStyle name="6. jelölőszín�" xfId="25"/>
    <cellStyle name="Ezres 2" xfId="26"/>
    <cellStyle name="Ezres 3" xfId="27"/>
    <cellStyle name="Hiperhivatkozás" xfId="28"/>
    <cellStyle name="Már látott hiperhivatkozás" xfId="29"/>
    <cellStyle name="Normál_KVRENMUNKA" xfId="30"/>
    <cellStyle name="Normál_VAGYONK" xfId="31"/>
    <cellStyle name="Normál_VAGYONKIM" xfId="32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zoomScale="120" zoomScaleNormal="120" zoomScaleSheetLayoutView="130" workbookViewId="0" topLeftCell="A1">
      <selection activeCell="B13" sqref="B13"/>
    </sheetView>
  </sheetViews>
  <sheetFormatPr defaultColWidth="9.00390625" defaultRowHeight="12.75"/>
  <cols>
    <col min="1" max="1" width="11.375" style="1" customWidth="1"/>
    <col min="2" max="2" width="89.50390625" style="2" customWidth="1"/>
    <col min="3" max="3" width="21.625" style="2" customWidth="1"/>
    <col min="4" max="4" width="23.00390625" style="2" customWidth="1"/>
    <col min="5" max="5" width="24.00390625" style="2" customWidth="1"/>
    <col min="6" max="16384" width="9.375" style="2" customWidth="1"/>
  </cols>
  <sheetData>
    <row r="1" spans="1:5" ht="15.75" customHeight="1">
      <c r="A1" s="3" t="s">
        <v>0</v>
      </c>
      <c r="B1" s="3"/>
      <c r="C1" s="3"/>
      <c r="D1" s="3"/>
      <c r="E1" s="3"/>
    </row>
    <row r="2" spans="1:5" ht="15.75" customHeight="1">
      <c r="A2" s="4" t="s">
        <v>1</v>
      </c>
      <c r="B2" s="4"/>
      <c r="C2" s="5"/>
      <c r="D2" s="6"/>
      <c r="E2" s="7" t="s">
        <v>2</v>
      </c>
    </row>
    <row r="3" spans="1:14" ht="37.5" customHeight="1">
      <c r="A3" s="8" t="s">
        <v>3</v>
      </c>
      <c r="B3" s="9" t="s">
        <v>4</v>
      </c>
      <c r="C3" s="9" t="s">
        <v>5</v>
      </c>
      <c r="D3" s="10" t="s">
        <v>6</v>
      </c>
      <c r="E3" s="11" t="s">
        <v>7</v>
      </c>
      <c r="F3" s="12"/>
      <c r="G3" s="12"/>
      <c r="H3" s="12"/>
      <c r="I3" s="12"/>
      <c r="J3" s="12"/>
      <c r="K3" s="12"/>
      <c r="L3" s="12"/>
      <c r="M3" s="12"/>
      <c r="N3" s="12"/>
    </row>
    <row r="4" spans="1:5" s="17" customFormat="1" ht="19.5" customHeight="1">
      <c r="A4" s="13">
        <v>1</v>
      </c>
      <c r="B4" s="14">
        <v>2</v>
      </c>
      <c r="C4" s="14">
        <v>3</v>
      </c>
      <c r="D4" s="15"/>
      <c r="E4" s="16"/>
    </row>
    <row r="5" spans="1:5" s="21" customFormat="1" ht="19.5" customHeight="1">
      <c r="A5" s="18" t="s">
        <v>8</v>
      </c>
      <c r="B5" s="19" t="s">
        <v>9</v>
      </c>
      <c r="C5" s="20">
        <f>SUM(C6,C13)</f>
        <v>108724000</v>
      </c>
      <c r="D5" s="20">
        <f>SUM(D6,D13)</f>
        <v>119575080</v>
      </c>
      <c r="E5" s="20">
        <f>SUM(E6,E13)</f>
        <v>116119553</v>
      </c>
    </row>
    <row r="6" spans="1:5" s="21" customFormat="1" ht="19.5" customHeight="1">
      <c r="A6" s="18" t="s">
        <v>10</v>
      </c>
      <c r="B6" s="19" t="s">
        <v>11</v>
      </c>
      <c r="C6" s="22">
        <f>SUM(C7:C12)</f>
        <v>91865000</v>
      </c>
      <c r="D6" s="22">
        <f>SUM(D7:D12)</f>
        <v>98305274</v>
      </c>
      <c r="E6" s="23">
        <f>SUM(E7:E12)</f>
        <v>96097244</v>
      </c>
    </row>
    <row r="7" spans="1:5" s="21" customFormat="1" ht="19.5" customHeight="1">
      <c r="A7" s="24" t="s">
        <v>12</v>
      </c>
      <c r="B7" s="25" t="s">
        <v>13</v>
      </c>
      <c r="C7" s="26">
        <v>20150000</v>
      </c>
      <c r="D7" s="15">
        <v>20150000</v>
      </c>
      <c r="E7" s="16">
        <v>18591916</v>
      </c>
    </row>
    <row r="8" spans="1:5" s="21" customFormat="1" ht="19.5" customHeight="1">
      <c r="A8" s="24" t="s">
        <v>14</v>
      </c>
      <c r="B8" s="25" t="s">
        <v>15</v>
      </c>
      <c r="C8" s="26">
        <v>61000000</v>
      </c>
      <c r="D8" s="15">
        <v>66930555</v>
      </c>
      <c r="E8" s="16">
        <v>66930555</v>
      </c>
    </row>
    <row r="9" spans="1:5" s="21" customFormat="1" ht="19.5" customHeight="1">
      <c r="A9" s="24" t="s">
        <v>16</v>
      </c>
      <c r="B9" s="25" t="s">
        <v>17</v>
      </c>
      <c r="C9" s="26">
        <v>9000000</v>
      </c>
      <c r="D9" s="15">
        <v>9343619</v>
      </c>
      <c r="E9" s="16">
        <v>9343619</v>
      </c>
    </row>
    <row r="10" spans="1:5" s="21" customFormat="1" ht="19.5" customHeight="1">
      <c r="A10" s="24" t="s">
        <v>18</v>
      </c>
      <c r="B10" s="25" t="s">
        <v>19</v>
      </c>
      <c r="C10" s="26">
        <v>1300000</v>
      </c>
      <c r="D10" s="15">
        <v>1466100</v>
      </c>
      <c r="E10" s="16">
        <v>1166100</v>
      </c>
    </row>
    <row r="11" spans="1:5" s="21" customFormat="1" ht="19.5" customHeight="1">
      <c r="A11" s="24" t="s">
        <v>20</v>
      </c>
      <c r="B11" s="25" t="s">
        <v>21</v>
      </c>
      <c r="C11" s="26">
        <v>415000</v>
      </c>
      <c r="D11" s="15">
        <v>415000</v>
      </c>
      <c r="E11" s="16">
        <v>65054</v>
      </c>
    </row>
    <row r="12" spans="1:5" s="21" customFormat="1" ht="19.5" customHeight="1">
      <c r="A12" s="24" t="s">
        <v>22</v>
      </c>
      <c r="B12" s="25" t="s">
        <v>23</v>
      </c>
      <c r="C12" s="26"/>
      <c r="D12" s="15"/>
      <c r="E12" s="16"/>
    </row>
    <row r="13" spans="1:5" s="21" customFormat="1" ht="19.5" customHeight="1">
      <c r="A13" s="18" t="s">
        <v>24</v>
      </c>
      <c r="B13" s="19" t="s">
        <v>25</v>
      </c>
      <c r="C13" s="20">
        <f>SUM(C14:C21)</f>
        <v>16859000</v>
      </c>
      <c r="D13" s="20">
        <f>SUM(D14:D21)</f>
        <v>21269806</v>
      </c>
      <c r="E13" s="27">
        <f>SUM(E14:E21)</f>
        <v>20022309</v>
      </c>
    </row>
    <row r="14" spans="1:5" s="21" customFormat="1" ht="19.5" customHeight="1">
      <c r="A14" s="24" t="s">
        <v>26</v>
      </c>
      <c r="B14" s="25" t="s">
        <v>27</v>
      </c>
      <c r="C14" s="26">
        <v>1680000</v>
      </c>
      <c r="D14" s="15">
        <v>1680000</v>
      </c>
      <c r="E14" s="16">
        <v>1327052</v>
      </c>
    </row>
    <row r="15" spans="1:5" s="21" customFormat="1" ht="19.5" customHeight="1">
      <c r="A15" s="24" t="s">
        <v>28</v>
      </c>
      <c r="B15" s="25" t="s">
        <v>29</v>
      </c>
      <c r="C15" s="26">
        <v>8875000</v>
      </c>
      <c r="D15" s="15">
        <v>9219775</v>
      </c>
      <c r="E15" s="16">
        <v>9219775</v>
      </c>
    </row>
    <row r="16" spans="1:5" s="21" customFormat="1" ht="19.5" customHeight="1">
      <c r="A16" s="24" t="s">
        <v>30</v>
      </c>
      <c r="B16" s="25" t="s">
        <v>31</v>
      </c>
      <c r="C16" s="26">
        <v>212000</v>
      </c>
      <c r="D16" s="15">
        <v>212480</v>
      </c>
      <c r="E16" s="16">
        <v>212480</v>
      </c>
    </row>
    <row r="17" spans="1:5" s="21" customFormat="1" ht="19.5" customHeight="1">
      <c r="A17" s="24" t="s">
        <v>32</v>
      </c>
      <c r="B17" s="25" t="s">
        <v>33</v>
      </c>
      <c r="C17" s="26">
        <v>4084000</v>
      </c>
      <c r="D17" s="15">
        <v>4084000</v>
      </c>
      <c r="E17" s="16">
        <v>3537131</v>
      </c>
    </row>
    <row r="18" spans="1:5" s="21" customFormat="1" ht="19.5" customHeight="1">
      <c r="A18" s="24" t="s">
        <v>34</v>
      </c>
      <c r="B18" s="25" t="s">
        <v>35</v>
      </c>
      <c r="C18" s="26">
        <v>2008000</v>
      </c>
      <c r="D18" s="15">
        <v>4406943</v>
      </c>
      <c r="E18" s="16">
        <v>4201341</v>
      </c>
    </row>
    <row r="19" spans="1:5" s="21" customFormat="1" ht="19.5" customHeight="1">
      <c r="A19" s="24" t="s">
        <v>36</v>
      </c>
      <c r="B19" s="25" t="s">
        <v>37</v>
      </c>
      <c r="C19" s="26"/>
      <c r="D19" s="15">
        <v>771301</v>
      </c>
      <c r="E19" s="16">
        <v>632782</v>
      </c>
    </row>
    <row r="20" spans="1:5" s="21" customFormat="1" ht="19.5" customHeight="1">
      <c r="A20" s="24" t="s">
        <v>38</v>
      </c>
      <c r="B20" s="25" t="s">
        <v>39</v>
      </c>
      <c r="C20" s="26"/>
      <c r="D20" s="15">
        <v>31534</v>
      </c>
      <c r="E20" s="16">
        <v>31534</v>
      </c>
    </row>
    <row r="21" spans="1:5" s="21" customFormat="1" ht="19.5" customHeight="1">
      <c r="A21" s="24" t="s">
        <v>40</v>
      </c>
      <c r="B21" s="25" t="s">
        <v>41</v>
      </c>
      <c r="C21" s="26"/>
      <c r="D21" s="15">
        <v>863773</v>
      </c>
      <c r="E21" s="16">
        <v>860214</v>
      </c>
    </row>
    <row r="22" spans="1:5" s="21" customFormat="1" ht="19.5" customHeight="1">
      <c r="A22" s="18" t="s">
        <v>42</v>
      </c>
      <c r="B22" s="19" t="s">
        <v>43</v>
      </c>
      <c r="C22" s="20">
        <f>SUM(C23:C29)</f>
        <v>257871465</v>
      </c>
      <c r="D22" s="20">
        <f>SUM(D23:D29)</f>
        <v>261020651</v>
      </c>
      <c r="E22" s="27">
        <f>SUM(E23:E29)</f>
        <v>261020651</v>
      </c>
    </row>
    <row r="23" spans="1:5" s="21" customFormat="1" ht="19.5" customHeight="1">
      <c r="A23" s="24" t="s">
        <v>44</v>
      </c>
      <c r="B23" s="25" t="s">
        <v>45</v>
      </c>
      <c r="C23" s="26">
        <v>114800345</v>
      </c>
      <c r="D23" s="15">
        <v>114800345</v>
      </c>
      <c r="E23" s="16">
        <v>114800345</v>
      </c>
    </row>
    <row r="24" spans="1:5" s="21" customFormat="1" ht="19.5" customHeight="1">
      <c r="A24" s="28" t="s">
        <v>46</v>
      </c>
      <c r="B24" s="29" t="s">
        <v>47</v>
      </c>
      <c r="C24" s="30">
        <v>84499333</v>
      </c>
      <c r="D24" s="31">
        <v>83664166</v>
      </c>
      <c r="E24" s="32">
        <v>83664166</v>
      </c>
    </row>
    <row r="25" spans="1:5" s="21" customFormat="1" ht="33" customHeight="1">
      <c r="A25" s="8" t="s">
        <v>3</v>
      </c>
      <c r="B25" s="9" t="s">
        <v>4</v>
      </c>
      <c r="C25" s="9" t="s">
        <v>5</v>
      </c>
      <c r="D25" s="10" t="s">
        <v>6</v>
      </c>
      <c r="E25" s="11" t="s">
        <v>7</v>
      </c>
    </row>
    <row r="26" spans="1:5" s="21" customFormat="1" ht="19.5" customHeight="1">
      <c r="A26" s="24" t="s">
        <v>48</v>
      </c>
      <c r="B26" s="25" t="s">
        <v>49</v>
      </c>
      <c r="C26" s="26">
        <v>54613707</v>
      </c>
      <c r="D26" s="15">
        <v>54513249</v>
      </c>
      <c r="E26" s="16">
        <v>54513249</v>
      </c>
    </row>
    <row r="27" spans="1:5" s="21" customFormat="1" ht="19.5" customHeight="1">
      <c r="A27" s="24" t="s">
        <v>50</v>
      </c>
      <c r="B27" s="25" t="s">
        <v>51</v>
      </c>
      <c r="C27" s="26">
        <v>3958080</v>
      </c>
      <c r="D27" s="15">
        <v>4259533</v>
      </c>
      <c r="E27" s="16">
        <v>4259533</v>
      </c>
    </row>
    <row r="28" spans="1:5" s="21" customFormat="1" ht="34.5" customHeight="1">
      <c r="A28" s="24" t="s">
        <v>52</v>
      </c>
      <c r="B28" s="25" t="s">
        <v>53</v>
      </c>
      <c r="C28" s="26"/>
      <c r="D28" s="15">
        <v>3359658</v>
      </c>
      <c r="E28" s="16">
        <v>3359658</v>
      </c>
    </row>
    <row r="29" spans="1:5" s="21" customFormat="1" ht="19.5" customHeight="1">
      <c r="A29" s="24" t="s">
        <v>54</v>
      </c>
      <c r="B29" s="25" t="s">
        <v>55</v>
      </c>
      <c r="C29" s="26"/>
      <c r="D29" s="15">
        <v>423700</v>
      </c>
      <c r="E29" s="16">
        <v>423700</v>
      </c>
    </row>
    <row r="30" spans="1:5" s="21" customFormat="1" ht="19.5" customHeight="1">
      <c r="A30" s="18" t="s">
        <v>56</v>
      </c>
      <c r="B30" s="19" t="s">
        <v>57</v>
      </c>
      <c r="C30" s="20">
        <f>+C31+C37</f>
        <v>18095000</v>
      </c>
      <c r="D30" s="20">
        <f>+D31+D37</f>
        <v>49743240</v>
      </c>
      <c r="E30" s="20">
        <f>+E31+E37</f>
        <v>49743240</v>
      </c>
    </row>
    <row r="31" spans="1:5" s="21" customFormat="1" ht="33.75" customHeight="1">
      <c r="A31" s="24" t="s">
        <v>58</v>
      </c>
      <c r="B31" s="33" t="s">
        <v>59</v>
      </c>
      <c r="C31" s="34">
        <f>SUM(C32:C36)</f>
        <v>18095000</v>
      </c>
      <c r="D31" s="34">
        <f>SUM(D32:D36)</f>
        <v>44925173</v>
      </c>
      <c r="E31" s="34">
        <f>SUM(E32:E36)</f>
        <v>44925173</v>
      </c>
    </row>
    <row r="32" spans="1:5" s="21" customFormat="1" ht="19.5" customHeight="1">
      <c r="A32" s="24" t="s">
        <v>60</v>
      </c>
      <c r="B32" s="35" t="s">
        <v>61</v>
      </c>
      <c r="C32" s="26">
        <v>7907000</v>
      </c>
      <c r="D32" s="15">
        <v>8639000</v>
      </c>
      <c r="E32" s="16">
        <v>8639000</v>
      </c>
    </row>
    <row r="33" spans="1:5" s="21" customFormat="1" ht="19.5" customHeight="1">
      <c r="A33" s="24" t="s">
        <v>62</v>
      </c>
      <c r="B33" s="35" t="s">
        <v>63</v>
      </c>
      <c r="C33" s="26"/>
      <c r="D33" s="15"/>
      <c r="E33" s="16"/>
    </row>
    <row r="34" spans="1:5" s="21" customFormat="1" ht="35.25" customHeight="1">
      <c r="A34" s="24" t="s">
        <v>64</v>
      </c>
      <c r="B34" s="35" t="s">
        <v>65</v>
      </c>
      <c r="C34" s="26">
        <v>5606000</v>
      </c>
      <c r="D34" s="15">
        <v>29782838</v>
      </c>
      <c r="E34" s="16">
        <v>29782838</v>
      </c>
    </row>
    <row r="35" spans="1:5" s="21" customFormat="1" ht="19.5" customHeight="1">
      <c r="A35" s="24" t="s">
        <v>66</v>
      </c>
      <c r="B35" s="35" t="s">
        <v>67</v>
      </c>
      <c r="C35" s="26">
        <v>4582000</v>
      </c>
      <c r="D35" s="15">
        <v>5279674</v>
      </c>
      <c r="E35" s="16">
        <v>5279674</v>
      </c>
    </row>
    <row r="36" spans="1:5" s="21" customFormat="1" ht="19.5" customHeight="1">
      <c r="A36" s="24" t="s">
        <v>68</v>
      </c>
      <c r="B36" s="35" t="s">
        <v>69</v>
      </c>
      <c r="C36" s="26"/>
      <c r="D36" s="15">
        <v>1223661</v>
      </c>
      <c r="E36" s="16">
        <v>1223661</v>
      </c>
    </row>
    <row r="37" spans="1:5" s="21" customFormat="1" ht="19.5" customHeight="1">
      <c r="A37" s="24" t="s">
        <v>70</v>
      </c>
      <c r="B37" s="33" t="s">
        <v>71</v>
      </c>
      <c r="C37" s="34"/>
      <c r="D37" s="34">
        <f>SUM(D38:D42)</f>
        <v>4818067</v>
      </c>
      <c r="E37" s="34">
        <f>SUM(E38:E42)</f>
        <v>4818067</v>
      </c>
    </row>
    <row r="38" spans="1:5" s="21" customFormat="1" ht="19.5" customHeight="1">
      <c r="A38" s="24" t="s">
        <v>72</v>
      </c>
      <c r="B38" s="35" t="s">
        <v>73</v>
      </c>
      <c r="C38" s="26"/>
      <c r="D38" s="15">
        <v>1069000</v>
      </c>
      <c r="E38" s="16">
        <v>1069000</v>
      </c>
    </row>
    <row r="39" spans="1:5" s="21" customFormat="1" ht="19.5" customHeight="1">
      <c r="A39" s="24" t="s">
        <v>74</v>
      </c>
      <c r="B39" s="35" t="s">
        <v>63</v>
      </c>
      <c r="C39" s="26"/>
      <c r="D39" s="15"/>
      <c r="E39" s="16"/>
    </row>
    <row r="40" spans="1:5" s="21" customFormat="1" ht="33.75" customHeight="1">
      <c r="A40" s="24" t="s">
        <v>75</v>
      </c>
      <c r="B40" s="35" t="s">
        <v>76</v>
      </c>
      <c r="C40" s="26"/>
      <c r="D40" s="15"/>
      <c r="E40" s="16"/>
    </row>
    <row r="41" spans="1:5" s="21" customFormat="1" ht="19.5" customHeight="1">
      <c r="A41" s="24" t="s">
        <v>77</v>
      </c>
      <c r="B41" s="35" t="s">
        <v>78</v>
      </c>
      <c r="C41" s="26"/>
      <c r="D41" s="15"/>
      <c r="E41" s="16"/>
    </row>
    <row r="42" spans="1:5" s="21" customFormat="1" ht="19.5" customHeight="1">
      <c r="A42" s="28" t="s">
        <v>79</v>
      </c>
      <c r="B42" s="36" t="s">
        <v>80</v>
      </c>
      <c r="C42" s="30"/>
      <c r="D42" s="31">
        <v>3749067</v>
      </c>
      <c r="E42" s="32">
        <v>3749067</v>
      </c>
    </row>
    <row r="43" spans="1:5" s="21" customFormat="1" ht="36.75" customHeight="1">
      <c r="A43" s="8" t="s">
        <v>3</v>
      </c>
      <c r="B43" s="9" t="s">
        <v>4</v>
      </c>
      <c r="C43" s="9" t="s">
        <v>5</v>
      </c>
      <c r="D43" s="10" t="s">
        <v>6</v>
      </c>
      <c r="E43" s="11" t="s">
        <v>7</v>
      </c>
    </row>
    <row r="44" spans="1:5" s="21" customFormat="1" ht="19.5" customHeight="1">
      <c r="A44" s="18" t="s">
        <v>81</v>
      </c>
      <c r="B44" s="19" t="s">
        <v>82</v>
      </c>
      <c r="C44" s="20">
        <f>SUM(C45:C47)</f>
        <v>45300000</v>
      </c>
      <c r="D44" s="20">
        <f>SUM(D45:D47)</f>
        <v>46520472</v>
      </c>
      <c r="E44" s="27">
        <f>SUM(E45:E47)</f>
        <v>39136185</v>
      </c>
    </row>
    <row r="45" spans="1:5" s="21" customFormat="1" ht="31.5" customHeight="1">
      <c r="A45" s="24" t="s">
        <v>83</v>
      </c>
      <c r="B45" s="25" t="s">
        <v>84</v>
      </c>
      <c r="C45" s="26">
        <v>45300000</v>
      </c>
      <c r="D45" s="15">
        <v>46520472</v>
      </c>
      <c r="E45" s="16">
        <v>39136185</v>
      </c>
    </row>
    <row r="46" spans="1:5" s="21" customFormat="1" ht="28.5" customHeight="1">
      <c r="A46" s="24" t="s">
        <v>85</v>
      </c>
      <c r="B46" s="25" t="s">
        <v>86</v>
      </c>
      <c r="C46" s="26"/>
      <c r="D46" s="15"/>
      <c r="E46" s="16"/>
    </row>
    <row r="47" spans="1:5" s="21" customFormat="1" ht="19.5" customHeight="1">
      <c r="A47" s="24" t="s">
        <v>87</v>
      </c>
      <c r="B47" s="37" t="s">
        <v>88</v>
      </c>
      <c r="C47" s="26"/>
      <c r="D47" s="15"/>
      <c r="E47" s="16"/>
    </row>
    <row r="48" spans="1:5" s="21" customFormat="1" ht="19.5" customHeight="1">
      <c r="A48" s="18" t="s">
        <v>89</v>
      </c>
      <c r="B48" s="19" t="s">
        <v>90</v>
      </c>
      <c r="C48" s="20">
        <f>SUM(C49:C50)</f>
        <v>1564000</v>
      </c>
      <c r="D48" s="20">
        <f>+D49+D50</f>
        <v>1719305</v>
      </c>
      <c r="E48" s="27">
        <f>+E49+E50</f>
        <v>353305</v>
      </c>
    </row>
    <row r="49" spans="1:5" s="21" customFormat="1" ht="19.5" customHeight="1">
      <c r="A49" s="24" t="s">
        <v>91</v>
      </c>
      <c r="B49" s="25" t="s">
        <v>92</v>
      </c>
      <c r="C49" s="26">
        <v>48000</v>
      </c>
      <c r="D49" s="15">
        <v>203305</v>
      </c>
      <c r="E49" s="16">
        <v>203305</v>
      </c>
    </row>
    <row r="50" spans="1:5" s="21" customFormat="1" ht="19.5" customHeight="1">
      <c r="A50" s="24" t="s">
        <v>93</v>
      </c>
      <c r="B50" s="25" t="s">
        <v>94</v>
      </c>
      <c r="C50" s="26">
        <v>1516000</v>
      </c>
      <c r="D50" s="15">
        <v>1516000</v>
      </c>
      <c r="E50" s="16">
        <v>150000</v>
      </c>
    </row>
    <row r="51" spans="1:5" s="21" customFormat="1" ht="19.5" customHeight="1">
      <c r="A51" s="18" t="s">
        <v>95</v>
      </c>
      <c r="B51" s="19" t="s">
        <v>96</v>
      </c>
      <c r="C51" s="22">
        <v>538000</v>
      </c>
      <c r="D51" s="38">
        <v>758000</v>
      </c>
      <c r="E51" s="39">
        <v>640000</v>
      </c>
    </row>
    <row r="52" spans="1:5" s="21" customFormat="1" ht="19.5" customHeight="1">
      <c r="A52" s="18" t="s">
        <v>97</v>
      </c>
      <c r="B52" s="40" t="s">
        <v>98</v>
      </c>
      <c r="C52" s="41">
        <f>+C5+C22+C30+C44+C48+C51</f>
        <v>432092465</v>
      </c>
      <c r="D52" s="41">
        <f>+D5+D22+D30+D44+D48+D51</f>
        <v>479336748</v>
      </c>
      <c r="E52" s="42">
        <f>+E5+E22+E30+E44+E48+E51</f>
        <v>467012934</v>
      </c>
    </row>
    <row r="53" spans="1:5" s="21" customFormat="1" ht="36.75" customHeight="1">
      <c r="A53" s="43" t="s">
        <v>99</v>
      </c>
      <c r="B53" s="19" t="s">
        <v>100</v>
      </c>
      <c r="C53" s="20">
        <f>SUM(C54:C55)</f>
        <v>14077535</v>
      </c>
      <c r="D53" s="20">
        <f>SUM(D54:D55)</f>
        <v>14078491</v>
      </c>
      <c r="E53" s="27">
        <f>SUM(E54:E55)</f>
        <v>14078491</v>
      </c>
    </row>
    <row r="54" spans="1:5" s="21" customFormat="1" ht="19.5" customHeight="1">
      <c r="A54" s="24" t="s">
        <v>101</v>
      </c>
      <c r="B54" s="25" t="s">
        <v>102</v>
      </c>
      <c r="C54" s="26">
        <v>14077535</v>
      </c>
      <c r="D54" s="15">
        <v>14078491</v>
      </c>
      <c r="E54" s="16">
        <v>14078491</v>
      </c>
    </row>
    <row r="55" spans="1:5" s="21" customFormat="1" ht="34.5" customHeight="1">
      <c r="A55" s="24" t="s">
        <v>103</v>
      </c>
      <c r="B55" s="25" t="s">
        <v>104</v>
      </c>
      <c r="C55" s="26"/>
      <c r="D55" s="15"/>
      <c r="E55" s="16"/>
    </row>
    <row r="56" spans="1:5" s="21" customFormat="1" ht="19.5" customHeight="1">
      <c r="A56" s="43" t="s">
        <v>105</v>
      </c>
      <c r="B56" s="19" t="s">
        <v>106</v>
      </c>
      <c r="C56" s="20">
        <f>SUM(C57,C65)</f>
        <v>0</v>
      </c>
      <c r="D56" s="20">
        <f>SUM(D57,D65)</f>
        <v>119314909</v>
      </c>
      <c r="E56" s="27">
        <f>SUM(E57,E65)</f>
        <v>9314909</v>
      </c>
    </row>
    <row r="57" spans="1:5" s="21" customFormat="1" ht="35.25" customHeight="1">
      <c r="A57" s="24" t="s">
        <v>107</v>
      </c>
      <c r="B57" s="33" t="s">
        <v>108</v>
      </c>
      <c r="C57" s="44">
        <f>SUM(C58:C62)</f>
        <v>0</v>
      </c>
      <c r="D57" s="44">
        <f>SUM(D58:D62)</f>
        <v>9314909</v>
      </c>
      <c r="E57" s="44">
        <f>SUM(E58:E62)</f>
        <v>9314909</v>
      </c>
    </row>
    <row r="58" spans="1:5" s="21" customFormat="1" ht="18.75" customHeight="1">
      <c r="A58" s="24" t="s">
        <v>109</v>
      </c>
      <c r="B58" s="35" t="s">
        <v>110</v>
      </c>
      <c r="C58" s="26"/>
      <c r="D58" s="15"/>
      <c r="E58" s="16"/>
    </row>
    <row r="59" spans="1:5" s="21" customFormat="1" ht="24.75" customHeight="1">
      <c r="A59" s="24" t="s">
        <v>111</v>
      </c>
      <c r="B59" s="35" t="s">
        <v>112</v>
      </c>
      <c r="C59" s="26"/>
      <c r="D59" s="15"/>
      <c r="E59" s="16"/>
    </row>
    <row r="60" spans="1:5" s="21" customFormat="1" ht="22.5" customHeight="1">
      <c r="A60" s="24" t="s">
        <v>113</v>
      </c>
      <c r="B60" s="35" t="s">
        <v>114</v>
      </c>
      <c r="C60" s="26"/>
      <c r="D60" s="15"/>
      <c r="E60" s="16"/>
    </row>
    <row r="61" spans="1:5" s="21" customFormat="1" ht="18" customHeight="1">
      <c r="A61" s="24" t="s">
        <v>115</v>
      </c>
      <c r="B61" s="35" t="s">
        <v>116</v>
      </c>
      <c r="C61" s="26"/>
      <c r="D61" s="15"/>
      <c r="E61" s="16"/>
    </row>
    <row r="62" spans="1:5" s="21" customFormat="1" ht="34.5" customHeight="1">
      <c r="A62" s="28" t="s">
        <v>117</v>
      </c>
      <c r="B62" s="36" t="s">
        <v>118</v>
      </c>
      <c r="C62" s="30"/>
      <c r="D62" s="31">
        <v>9314909</v>
      </c>
      <c r="E62" s="32">
        <v>9314909</v>
      </c>
    </row>
    <row r="63" spans="1:5" s="21" customFormat="1" ht="34.5" customHeight="1">
      <c r="A63" s="8" t="s">
        <v>3</v>
      </c>
      <c r="B63" s="9" t="s">
        <v>4</v>
      </c>
      <c r="C63" s="9" t="s">
        <v>5</v>
      </c>
      <c r="D63" s="11" t="s">
        <v>6</v>
      </c>
      <c r="E63" s="45" t="s">
        <v>7</v>
      </c>
    </row>
    <row r="64" spans="1:5" s="21" customFormat="1" ht="30" customHeight="1">
      <c r="A64" s="24" t="s">
        <v>119</v>
      </c>
      <c r="B64" s="35" t="s">
        <v>120</v>
      </c>
      <c r="C64" s="26"/>
      <c r="D64" s="16"/>
      <c r="E64" s="46"/>
    </row>
    <row r="65" spans="1:5" s="21" customFormat="1" ht="37.5" customHeight="1">
      <c r="A65" s="24" t="s">
        <v>121</v>
      </c>
      <c r="B65" s="33" t="s">
        <v>122</v>
      </c>
      <c r="C65" s="44"/>
      <c r="D65" s="44">
        <f>SUM(D66:D72)</f>
        <v>110000000</v>
      </c>
      <c r="E65" s="47">
        <f>SUM(E66:E72)</f>
        <v>0</v>
      </c>
    </row>
    <row r="66" spans="1:5" s="21" customFormat="1" ht="32.25" customHeight="1">
      <c r="A66" s="24" t="s">
        <v>123</v>
      </c>
      <c r="B66" s="35" t="s">
        <v>110</v>
      </c>
      <c r="C66" s="26"/>
      <c r="D66" s="16"/>
      <c r="E66" s="46"/>
    </row>
    <row r="67" spans="1:5" s="21" customFormat="1" ht="30.75" customHeight="1">
      <c r="A67" s="24" t="s">
        <v>124</v>
      </c>
      <c r="B67" s="35" t="s">
        <v>125</v>
      </c>
      <c r="C67" s="26"/>
      <c r="D67" s="16"/>
      <c r="E67" s="46"/>
    </row>
    <row r="68" spans="1:5" s="21" customFormat="1" ht="31.5" customHeight="1">
      <c r="A68" s="24" t="s">
        <v>126</v>
      </c>
      <c r="B68" s="35" t="s">
        <v>127</v>
      </c>
      <c r="C68" s="26"/>
      <c r="D68" s="16">
        <v>110000000</v>
      </c>
      <c r="E68" s="46"/>
    </row>
    <row r="69" spans="1:5" s="21" customFormat="1" ht="31.5" customHeight="1">
      <c r="A69" s="24" t="s">
        <v>128</v>
      </c>
      <c r="B69" s="35" t="s">
        <v>114</v>
      </c>
      <c r="C69" s="26"/>
      <c r="D69" s="16"/>
      <c r="E69" s="46"/>
    </row>
    <row r="70" spans="1:5" s="21" customFormat="1" ht="33" customHeight="1">
      <c r="A70" s="24" t="s">
        <v>129</v>
      </c>
      <c r="B70" s="35" t="s">
        <v>130</v>
      </c>
      <c r="C70" s="26"/>
      <c r="D70" s="16"/>
      <c r="E70" s="46"/>
    </row>
    <row r="71" spans="1:5" s="21" customFormat="1" ht="27.75" customHeight="1">
      <c r="A71" s="24" t="s">
        <v>131</v>
      </c>
      <c r="B71" s="35" t="s">
        <v>132</v>
      </c>
      <c r="C71" s="26"/>
      <c r="D71" s="16"/>
      <c r="E71" s="46"/>
    </row>
    <row r="72" spans="1:5" s="21" customFormat="1" ht="30" customHeight="1">
      <c r="A72" s="24" t="s">
        <v>133</v>
      </c>
      <c r="B72" s="35" t="s">
        <v>134</v>
      </c>
      <c r="C72" s="26"/>
      <c r="D72" s="16"/>
      <c r="E72" s="46"/>
    </row>
    <row r="73" spans="1:5" s="21" customFormat="1" ht="19.5" customHeight="1">
      <c r="A73" s="48" t="s">
        <v>135</v>
      </c>
      <c r="B73" s="49" t="s">
        <v>136</v>
      </c>
      <c r="C73" s="50">
        <f>+C52+C53+C56</f>
        <v>446170000</v>
      </c>
      <c r="D73" s="50">
        <f>+D52+D53+D56</f>
        <v>612730148</v>
      </c>
      <c r="E73" s="51">
        <f>+E52+E53+E56</f>
        <v>490406334</v>
      </c>
    </row>
    <row r="74" spans="1:3" s="21" customFormat="1" ht="19.5" customHeight="1">
      <c r="A74" s="52"/>
      <c r="B74" s="52"/>
      <c r="C74" s="52"/>
    </row>
    <row r="75" spans="1:3" s="21" customFormat="1" ht="19.5" customHeight="1">
      <c r="A75" s="52"/>
      <c r="B75" s="52"/>
      <c r="C75" s="52"/>
    </row>
    <row r="76" spans="1:3" s="21" customFormat="1" ht="19.5" customHeight="1">
      <c r="A76" s="53"/>
      <c r="B76" s="54"/>
      <c r="C76" s="55"/>
    </row>
    <row r="77" spans="1:3" ht="19.5" customHeight="1">
      <c r="A77" s="56" t="s">
        <v>137</v>
      </c>
      <c r="B77" s="56"/>
      <c r="C77" s="56"/>
    </row>
    <row r="78" spans="1:3" ht="19.5" customHeight="1">
      <c r="A78" s="57" t="s">
        <v>138</v>
      </c>
      <c r="B78" s="57"/>
      <c r="C78" s="58"/>
    </row>
    <row r="79" spans="1:5" s="63" customFormat="1" ht="36.75" customHeight="1">
      <c r="A79" s="59" t="s">
        <v>139</v>
      </c>
      <c r="B79" s="60" t="s">
        <v>140</v>
      </c>
      <c r="C79" s="60" t="s">
        <v>141</v>
      </c>
      <c r="D79" s="61" t="s">
        <v>6</v>
      </c>
      <c r="E79" s="62" t="s">
        <v>7</v>
      </c>
    </row>
    <row r="80" spans="1:5" s="6" customFormat="1" ht="19.5" customHeight="1">
      <c r="A80" s="64">
        <v>1</v>
      </c>
      <c r="B80" s="14">
        <v>2</v>
      </c>
      <c r="C80" s="14">
        <v>3</v>
      </c>
      <c r="D80" s="15"/>
      <c r="E80" s="65"/>
    </row>
    <row r="81" spans="1:5" s="6" customFormat="1" ht="19.5" customHeight="1">
      <c r="A81" s="66" t="s">
        <v>8</v>
      </c>
      <c r="B81" s="67" t="s">
        <v>142</v>
      </c>
      <c r="C81" s="68">
        <f>SUM(C82:C86)</f>
        <v>394179683</v>
      </c>
      <c r="D81" s="68">
        <f>SUM(D82:D86)</f>
        <v>435808207</v>
      </c>
      <c r="E81" s="69">
        <f>SUM(E82:E86)</f>
        <v>384028978</v>
      </c>
    </row>
    <row r="82" spans="1:5" s="6" customFormat="1" ht="19.5" customHeight="1">
      <c r="A82" s="70" t="s">
        <v>143</v>
      </c>
      <c r="B82" s="25" t="s">
        <v>144</v>
      </c>
      <c r="C82" s="71">
        <v>174404000</v>
      </c>
      <c r="D82" s="72">
        <v>174286415</v>
      </c>
      <c r="E82" s="73">
        <v>173984557</v>
      </c>
    </row>
    <row r="83" spans="1:5" s="6" customFormat="1" ht="19.5" customHeight="1">
      <c r="A83" s="70" t="s">
        <v>145</v>
      </c>
      <c r="B83" s="25" t="s">
        <v>146</v>
      </c>
      <c r="C83" s="71">
        <v>49402000</v>
      </c>
      <c r="D83" s="72">
        <v>49317490</v>
      </c>
      <c r="E83" s="73">
        <v>49317151</v>
      </c>
    </row>
    <row r="84" spans="1:5" s="6" customFormat="1" ht="19.5" customHeight="1">
      <c r="A84" s="70" t="s">
        <v>147</v>
      </c>
      <c r="B84" s="25" t="s">
        <v>148</v>
      </c>
      <c r="C84" s="71">
        <v>145824683</v>
      </c>
      <c r="D84" s="72">
        <v>185579536</v>
      </c>
      <c r="E84" s="73">
        <v>135148744</v>
      </c>
    </row>
    <row r="85" spans="1:5" s="6" customFormat="1" ht="19.5" customHeight="1">
      <c r="A85" s="70" t="s">
        <v>149</v>
      </c>
      <c r="B85" s="25" t="s">
        <v>150</v>
      </c>
      <c r="C85" s="71">
        <v>4250000</v>
      </c>
      <c r="D85" s="72">
        <v>6410250</v>
      </c>
      <c r="E85" s="73">
        <v>5364310</v>
      </c>
    </row>
    <row r="86" spans="1:5" s="6" customFormat="1" ht="19.5" customHeight="1">
      <c r="A86" s="70" t="s">
        <v>151</v>
      </c>
      <c r="B86" s="25" t="s">
        <v>152</v>
      </c>
      <c r="C86" s="71">
        <v>20299000</v>
      </c>
      <c r="D86" s="72">
        <v>20214516</v>
      </c>
      <c r="E86" s="73">
        <v>20214216</v>
      </c>
    </row>
    <row r="87" spans="1:5" s="6" customFormat="1" ht="19.5" customHeight="1">
      <c r="A87" s="70" t="s">
        <v>153</v>
      </c>
      <c r="B87" s="25" t="s">
        <v>154</v>
      </c>
      <c r="C87" s="71"/>
      <c r="D87" s="72"/>
      <c r="E87" s="73"/>
    </row>
    <row r="88" spans="1:5" s="6" customFormat="1" ht="19.5" customHeight="1">
      <c r="A88" s="70" t="s">
        <v>155</v>
      </c>
      <c r="B88" s="74" t="s">
        <v>156</v>
      </c>
      <c r="C88" s="71"/>
      <c r="D88" s="72"/>
      <c r="E88" s="73"/>
    </row>
    <row r="89" spans="1:5" s="6" customFormat="1" ht="19.5" customHeight="1">
      <c r="A89" s="70" t="s">
        <v>157</v>
      </c>
      <c r="B89" s="74" t="s">
        <v>158</v>
      </c>
      <c r="C89" s="71"/>
      <c r="D89" s="72"/>
      <c r="E89" s="73"/>
    </row>
    <row r="90" spans="1:5" s="6" customFormat="1" ht="19.5" customHeight="1">
      <c r="A90" s="70" t="s">
        <v>159</v>
      </c>
      <c r="B90" s="75" t="s">
        <v>160</v>
      </c>
      <c r="C90" s="71">
        <v>3163000</v>
      </c>
      <c r="D90" s="72">
        <v>10156000</v>
      </c>
      <c r="E90" s="73">
        <v>10155700</v>
      </c>
    </row>
    <row r="91" spans="1:5" s="6" customFormat="1" ht="19.5" customHeight="1">
      <c r="A91" s="70" t="s">
        <v>161</v>
      </c>
      <c r="B91" s="75" t="s">
        <v>162</v>
      </c>
      <c r="C91" s="71">
        <v>11426000</v>
      </c>
      <c r="D91" s="72">
        <v>9838516</v>
      </c>
      <c r="E91" s="73">
        <v>9838516</v>
      </c>
    </row>
    <row r="92" spans="1:5" s="6" customFormat="1" ht="19.5" customHeight="1">
      <c r="A92" s="70" t="s">
        <v>163</v>
      </c>
      <c r="B92" s="75" t="s">
        <v>164</v>
      </c>
      <c r="C92" s="71"/>
      <c r="D92" s="72">
        <v>220000</v>
      </c>
      <c r="E92" s="73">
        <v>220000</v>
      </c>
    </row>
    <row r="93" spans="1:5" s="6" customFormat="1" ht="19.5" customHeight="1">
      <c r="A93" s="70" t="s">
        <v>165</v>
      </c>
      <c r="B93" s="75" t="s">
        <v>166</v>
      </c>
      <c r="C93" s="71"/>
      <c r="D93" s="72"/>
      <c r="E93" s="73"/>
    </row>
    <row r="94" spans="1:5" s="6" customFormat="1" ht="19.5" customHeight="1">
      <c r="A94" s="70" t="s">
        <v>167</v>
      </c>
      <c r="B94" s="75" t="s">
        <v>168</v>
      </c>
      <c r="C94" s="71">
        <v>5710000</v>
      </c>
      <c r="D94" s="72"/>
      <c r="E94" s="73"/>
    </row>
    <row r="95" spans="1:5" s="6" customFormat="1" ht="19.5" customHeight="1">
      <c r="A95" s="66" t="s">
        <v>10</v>
      </c>
      <c r="B95" s="67" t="s">
        <v>169</v>
      </c>
      <c r="C95" s="76">
        <f>SUM(C96:C103)</f>
        <v>42865000</v>
      </c>
      <c r="D95" s="76">
        <f>SUM(D96:D103)</f>
        <v>167796624</v>
      </c>
      <c r="E95" s="77">
        <f>SUM(E96:E103)</f>
        <v>50490229</v>
      </c>
    </row>
    <row r="96" spans="1:5" s="6" customFormat="1" ht="19.5" customHeight="1">
      <c r="A96" s="70" t="s">
        <v>12</v>
      </c>
      <c r="B96" s="25" t="s">
        <v>170</v>
      </c>
      <c r="C96" s="71">
        <v>6755000</v>
      </c>
      <c r="D96" s="72">
        <v>131349925</v>
      </c>
      <c r="E96" s="73">
        <v>18093274</v>
      </c>
    </row>
    <row r="97" spans="1:5" s="6" customFormat="1" ht="19.5" customHeight="1">
      <c r="A97" s="70" t="s">
        <v>14</v>
      </c>
      <c r="B97" s="25" t="s">
        <v>171</v>
      </c>
      <c r="C97" s="71">
        <v>26357000</v>
      </c>
      <c r="D97" s="72">
        <v>22693699</v>
      </c>
      <c r="E97" s="73">
        <v>21404029</v>
      </c>
    </row>
    <row r="98" spans="1:5" s="6" customFormat="1" ht="19.5" customHeight="1">
      <c r="A98" s="70" t="s">
        <v>16</v>
      </c>
      <c r="B98" s="25" t="s">
        <v>172</v>
      </c>
      <c r="C98" s="71"/>
      <c r="D98" s="72"/>
      <c r="E98" s="73"/>
    </row>
    <row r="99" spans="1:5" s="6" customFormat="1" ht="19.5" customHeight="1">
      <c r="A99" s="70" t="s">
        <v>18</v>
      </c>
      <c r="B99" s="25" t="s">
        <v>173</v>
      </c>
      <c r="C99" s="71"/>
      <c r="D99" s="72"/>
      <c r="E99" s="73"/>
    </row>
    <row r="100" spans="1:5" s="6" customFormat="1" ht="27" customHeight="1">
      <c r="A100" s="78" t="s">
        <v>20</v>
      </c>
      <c r="B100" s="79" t="s">
        <v>174</v>
      </c>
      <c r="C100" s="80"/>
      <c r="D100" s="81"/>
      <c r="E100" s="82"/>
    </row>
    <row r="101" spans="1:5" s="86" customFormat="1" ht="32.25" customHeight="1">
      <c r="A101" s="59" t="s">
        <v>139</v>
      </c>
      <c r="B101" s="60" t="s">
        <v>140</v>
      </c>
      <c r="C101" s="83" t="s">
        <v>141</v>
      </c>
      <c r="D101" s="84" t="s">
        <v>6</v>
      </c>
      <c r="E101" s="85" t="s">
        <v>7</v>
      </c>
    </row>
    <row r="102" spans="1:5" s="6" customFormat="1" ht="35.25" customHeight="1">
      <c r="A102" s="70" t="s">
        <v>22</v>
      </c>
      <c r="B102" s="25" t="s">
        <v>175</v>
      </c>
      <c r="C102" s="71"/>
      <c r="D102" s="72"/>
      <c r="E102" s="73"/>
    </row>
    <row r="103" spans="1:5" s="6" customFormat="1" ht="19.5" customHeight="1">
      <c r="A103" s="70" t="s">
        <v>176</v>
      </c>
      <c r="B103" s="25" t="s">
        <v>177</v>
      </c>
      <c r="C103" s="71">
        <v>9753000</v>
      </c>
      <c r="D103" s="72">
        <v>13753000</v>
      </c>
      <c r="E103" s="73">
        <v>10992926</v>
      </c>
    </row>
    <row r="104" spans="1:5" s="6" customFormat="1" ht="19.5" customHeight="1">
      <c r="A104" s="70" t="s">
        <v>178</v>
      </c>
      <c r="B104" s="25" t="s">
        <v>179</v>
      </c>
      <c r="C104" s="71">
        <v>1200000</v>
      </c>
      <c r="D104" s="72">
        <v>1200000</v>
      </c>
      <c r="E104" s="73">
        <v>1199997</v>
      </c>
    </row>
    <row r="105" spans="1:5" s="6" customFormat="1" ht="19.5" customHeight="1">
      <c r="A105" s="70" t="s">
        <v>180</v>
      </c>
      <c r="B105" s="74" t="s">
        <v>181</v>
      </c>
      <c r="C105" s="71">
        <v>8553000</v>
      </c>
      <c r="D105" s="72">
        <v>10553000</v>
      </c>
      <c r="E105" s="73">
        <v>7792929</v>
      </c>
    </row>
    <row r="106" spans="1:5" s="6" customFormat="1" ht="35.25" customHeight="1">
      <c r="A106" s="70" t="s">
        <v>182</v>
      </c>
      <c r="B106" s="74" t="s">
        <v>183</v>
      </c>
      <c r="C106" s="71"/>
      <c r="D106" s="72">
        <v>2000000</v>
      </c>
      <c r="E106" s="73">
        <v>2000000</v>
      </c>
    </row>
    <row r="107" spans="1:5" s="6" customFormat="1" ht="19.5" customHeight="1">
      <c r="A107" s="70" t="s">
        <v>184</v>
      </c>
      <c r="B107" s="74" t="s">
        <v>185</v>
      </c>
      <c r="C107" s="71"/>
      <c r="D107" s="72"/>
      <c r="E107" s="73"/>
    </row>
    <row r="108" spans="1:5" s="6" customFormat="1" ht="19.5" customHeight="1">
      <c r="A108" s="66" t="s">
        <v>24</v>
      </c>
      <c r="B108" s="67" t="s">
        <v>186</v>
      </c>
      <c r="C108" s="87"/>
      <c r="D108" s="72"/>
      <c r="E108" s="73"/>
    </row>
    <row r="109" spans="1:5" s="6" customFormat="1" ht="19.5" customHeight="1">
      <c r="A109" s="66" t="s">
        <v>42</v>
      </c>
      <c r="B109" s="67" t="s">
        <v>187</v>
      </c>
      <c r="C109" s="76">
        <f>SUM(C110:C111)</f>
        <v>0</v>
      </c>
      <c r="D109" s="76">
        <v>0</v>
      </c>
      <c r="E109" s="77">
        <f>SUM(E110:E111)</f>
        <v>0</v>
      </c>
    </row>
    <row r="110" spans="1:5" s="6" customFormat="1" ht="19.5" customHeight="1">
      <c r="A110" s="70" t="s">
        <v>44</v>
      </c>
      <c r="B110" s="25" t="s">
        <v>188</v>
      </c>
      <c r="C110" s="71"/>
      <c r="D110" s="72"/>
      <c r="E110" s="73"/>
    </row>
    <row r="111" spans="1:5" s="6" customFormat="1" ht="19.5" customHeight="1">
      <c r="A111" s="70" t="s">
        <v>46</v>
      </c>
      <c r="B111" s="25" t="s">
        <v>189</v>
      </c>
      <c r="C111" s="71"/>
      <c r="D111" s="72"/>
      <c r="E111" s="73"/>
    </row>
    <row r="112" spans="1:5" s="6" customFormat="1" ht="19.5" customHeight="1">
      <c r="A112" s="66" t="s">
        <v>56</v>
      </c>
      <c r="B112" s="40" t="s">
        <v>190</v>
      </c>
      <c r="C112" s="76">
        <f>+C81+C95+C108+C109</f>
        <v>437044683</v>
      </c>
      <c r="D112" s="76">
        <f>+D81+D95+D108+D109</f>
        <v>603604831</v>
      </c>
      <c r="E112" s="77">
        <f>+E81+E95+E108+E109</f>
        <v>434519207</v>
      </c>
    </row>
    <row r="113" spans="1:5" s="6" customFormat="1" ht="19.5" customHeight="1">
      <c r="A113" s="66" t="s">
        <v>191</v>
      </c>
      <c r="B113" s="67" t="s">
        <v>192</v>
      </c>
      <c r="C113" s="76">
        <f>SUM(C114,C124)</f>
        <v>9125317</v>
      </c>
      <c r="D113" s="76">
        <f>SUM(D114,D124)</f>
        <v>9125317</v>
      </c>
      <c r="E113" s="76">
        <f>SUM(E114,E124)</f>
        <v>9125317</v>
      </c>
    </row>
    <row r="114" spans="1:5" s="6" customFormat="1" ht="19.5" customHeight="1">
      <c r="A114" s="70" t="s">
        <v>83</v>
      </c>
      <c r="B114" s="33" t="s">
        <v>193</v>
      </c>
      <c r="C114" s="88">
        <f>SUM(C122:C123,C115:C120)</f>
        <v>9125317</v>
      </c>
      <c r="D114" s="88">
        <f>SUM(D122:D123,D115:D120)</f>
        <v>9125317</v>
      </c>
      <c r="E114" s="88">
        <f>SUM(E122:E123,E115:E120)</f>
        <v>9125317</v>
      </c>
    </row>
    <row r="115" spans="1:5" s="6" customFormat="1" ht="30" customHeight="1">
      <c r="A115" s="70" t="s">
        <v>194</v>
      </c>
      <c r="B115" s="35" t="s">
        <v>195</v>
      </c>
      <c r="C115" s="71"/>
      <c r="D115" s="72"/>
      <c r="E115" s="73"/>
    </row>
    <row r="116" spans="1:5" s="6" customFormat="1" ht="29.25" customHeight="1">
      <c r="A116" s="70" t="s">
        <v>196</v>
      </c>
      <c r="B116" s="35" t="s">
        <v>197</v>
      </c>
      <c r="C116" s="71"/>
      <c r="D116" s="72"/>
      <c r="E116" s="73"/>
    </row>
    <row r="117" spans="1:5" s="6" customFormat="1" ht="29.25" customHeight="1">
      <c r="A117" s="70" t="s">
        <v>198</v>
      </c>
      <c r="B117" s="35" t="s">
        <v>199</v>
      </c>
      <c r="C117" s="71"/>
      <c r="D117" s="72"/>
      <c r="E117" s="73"/>
    </row>
    <row r="118" spans="1:5" s="6" customFormat="1" ht="30.75" customHeight="1">
      <c r="A118" s="70" t="s">
        <v>200</v>
      </c>
      <c r="B118" s="35" t="s">
        <v>201</v>
      </c>
      <c r="C118" s="71"/>
      <c r="D118" s="72"/>
      <c r="E118" s="73"/>
    </row>
    <row r="119" spans="1:5" s="6" customFormat="1" ht="29.25" customHeight="1">
      <c r="A119" s="70" t="s">
        <v>202</v>
      </c>
      <c r="B119" s="35" t="s">
        <v>203</v>
      </c>
      <c r="C119" s="71"/>
      <c r="D119" s="72"/>
      <c r="E119" s="73"/>
    </row>
    <row r="120" spans="1:5" s="6" customFormat="1" ht="30.75" customHeight="1">
      <c r="A120" s="78" t="s">
        <v>204</v>
      </c>
      <c r="B120" s="89" t="s">
        <v>205</v>
      </c>
      <c r="C120" s="80"/>
      <c r="D120" s="81"/>
      <c r="E120" s="82"/>
    </row>
    <row r="121" spans="1:5" s="86" customFormat="1" ht="33.75" customHeight="1">
      <c r="A121" s="59" t="s">
        <v>139</v>
      </c>
      <c r="B121" s="60" t="s">
        <v>140</v>
      </c>
      <c r="C121" s="83" t="s">
        <v>141</v>
      </c>
      <c r="D121" s="84" t="s">
        <v>6</v>
      </c>
      <c r="E121" s="85" t="s">
        <v>7</v>
      </c>
    </row>
    <row r="122" spans="1:5" s="6" customFormat="1" ht="32.25" customHeight="1">
      <c r="A122" s="70" t="s">
        <v>206</v>
      </c>
      <c r="B122" s="35" t="s">
        <v>207</v>
      </c>
      <c r="C122" s="71"/>
      <c r="D122" s="72"/>
      <c r="E122" s="73"/>
    </row>
    <row r="123" spans="1:5" s="6" customFormat="1" ht="30.75" customHeight="1">
      <c r="A123" s="70" t="s">
        <v>208</v>
      </c>
      <c r="B123" s="35" t="s">
        <v>209</v>
      </c>
      <c r="C123" s="71">
        <v>9125317</v>
      </c>
      <c r="D123" s="72">
        <v>9125317</v>
      </c>
      <c r="E123" s="73">
        <v>9125317</v>
      </c>
    </row>
    <row r="124" spans="1:5" s="6" customFormat="1" ht="19.5" customHeight="1">
      <c r="A124" s="70" t="s">
        <v>85</v>
      </c>
      <c r="B124" s="33" t="s">
        <v>210</v>
      </c>
      <c r="C124" s="88">
        <f>SUM(C125:C132)</f>
        <v>0</v>
      </c>
      <c r="D124" s="88">
        <f>SUM(D125:D132)</f>
        <v>0</v>
      </c>
      <c r="E124" s="90">
        <f>SUM(E125:E132)</f>
        <v>0</v>
      </c>
    </row>
    <row r="125" spans="1:5" s="6" customFormat="1" ht="30" customHeight="1">
      <c r="A125" s="70" t="s">
        <v>211</v>
      </c>
      <c r="B125" s="35" t="s">
        <v>195</v>
      </c>
      <c r="C125" s="71"/>
      <c r="D125" s="72"/>
      <c r="E125" s="73"/>
    </row>
    <row r="126" spans="1:5" s="6" customFormat="1" ht="34.5" customHeight="1">
      <c r="A126" s="70" t="s">
        <v>212</v>
      </c>
      <c r="B126" s="35" t="s">
        <v>213</v>
      </c>
      <c r="C126" s="71"/>
      <c r="D126" s="72"/>
      <c r="E126" s="73"/>
    </row>
    <row r="127" spans="1:5" s="6" customFormat="1" ht="30" customHeight="1">
      <c r="A127" s="70" t="s">
        <v>214</v>
      </c>
      <c r="B127" s="35" t="s">
        <v>199</v>
      </c>
      <c r="C127" s="71"/>
      <c r="D127" s="72"/>
      <c r="E127" s="73"/>
    </row>
    <row r="128" spans="1:5" s="6" customFormat="1" ht="28.5" customHeight="1">
      <c r="A128" s="70" t="s">
        <v>215</v>
      </c>
      <c r="B128" s="35" t="s">
        <v>201</v>
      </c>
      <c r="C128" s="71"/>
      <c r="D128" s="72"/>
      <c r="E128" s="73"/>
    </row>
    <row r="129" spans="1:5" s="6" customFormat="1" ht="28.5" customHeight="1">
      <c r="A129" s="70" t="s">
        <v>216</v>
      </c>
      <c r="B129" s="35" t="s">
        <v>203</v>
      </c>
      <c r="C129" s="71"/>
      <c r="D129" s="72"/>
      <c r="E129" s="73"/>
    </row>
    <row r="130" spans="1:5" s="6" customFormat="1" ht="28.5" customHeight="1">
      <c r="A130" s="70" t="s">
        <v>217</v>
      </c>
      <c r="B130" s="35" t="s">
        <v>218</v>
      </c>
      <c r="C130" s="71"/>
      <c r="D130" s="72"/>
      <c r="E130" s="73"/>
    </row>
    <row r="131" spans="1:5" s="6" customFormat="1" ht="27.75" customHeight="1">
      <c r="A131" s="70" t="s">
        <v>219</v>
      </c>
      <c r="B131" s="35" t="s">
        <v>207</v>
      </c>
      <c r="C131" s="71"/>
      <c r="D131" s="72"/>
      <c r="E131" s="73"/>
    </row>
    <row r="132" spans="1:5" s="6" customFormat="1" ht="28.5" customHeight="1">
      <c r="A132" s="70" t="s">
        <v>220</v>
      </c>
      <c r="B132" s="35" t="s">
        <v>221</v>
      </c>
      <c r="C132" s="91"/>
      <c r="D132" s="72"/>
      <c r="E132" s="73"/>
    </row>
    <row r="133" spans="1:9" s="6" customFormat="1" ht="27.75" customHeight="1">
      <c r="A133" s="92" t="s">
        <v>89</v>
      </c>
      <c r="B133" s="93" t="s">
        <v>222</v>
      </c>
      <c r="C133" s="94">
        <f>SUM(C112,C113)</f>
        <v>446170000</v>
      </c>
      <c r="D133" s="94">
        <f>SUM(D112,D113)</f>
        <v>612730148</v>
      </c>
      <c r="E133" s="95">
        <f>SUM(E112,E113)</f>
        <v>443644524</v>
      </c>
      <c r="F133" s="96"/>
      <c r="G133" s="86"/>
      <c r="H133" s="86"/>
      <c r="I133" s="86"/>
    </row>
    <row r="134" ht="19.5" customHeight="1"/>
    <row r="135" ht="19.5" customHeight="1"/>
    <row r="136" ht="19.5" customHeight="1"/>
    <row r="137" ht="19.5" customHeight="1"/>
    <row r="138" ht="32.25" customHeight="1"/>
    <row r="139" ht="32.25" customHeight="1"/>
    <row r="140" ht="29.25" customHeight="1"/>
    <row r="141" ht="30.75" customHeight="1"/>
    <row r="142" ht="31.5" customHeight="1"/>
    <row r="143" ht="30" customHeight="1"/>
    <row r="144" ht="19.5" customHeight="1"/>
  </sheetData>
  <sheetProtection selectLockedCells="1" selectUnlockedCells="1"/>
  <mergeCells count="5">
    <mergeCell ref="A1:E1"/>
    <mergeCell ref="A2:B2"/>
    <mergeCell ref="A74:C74"/>
    <mergeCell ref="A77:C77"/>
    <mergeCell ref="A78:B78"/>
  </mergeCells>
  <printOptions horizontalCentered="1"/>
  <pageMargins left="0.7875" right="0.7875" top="1.4569444444444444" bottom="0.8659722222222223" header="0.7875" footer="0.5118055555555555"/>
  <pageSetup fitToHeight="0" fitToWidth="1" horizontalDpi="300" verticalDpi="300" orientation="landscape" paperSize="9"/>
  <headerFooter alignWithMargins="0">
    <oddHeader>&amp;C&amp;"Times New Roman CE,Félkövér"&amp;12 Pannonhalma Város 
Önkormányzat
2016. ÉVI KÖLTSÉGVETÉSÉNEK MÉRLEGE&amp;R&amp;"Times New Roman CE,Félkövér dőlt"&amp;11 1. melléklet a ..../2017. (V.04.) önkormányzati rendelethez</oddHeader>
  </headerFooter>
  <rowBreaks count="5" manualBreakCount="5">
    <brk id="24" max="255" man="1"/>
    <brk id="42" max="255" man="1"/>
    <brk id="62" max="255" man="1"/>
    <brk id="76" max="255" man="1"/>
    <brk id="10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L101"/>
  <sheetViews>
    <sheetView workbookViewId="0" topLeftCell="A1">
      <selection activeCell="D18" sqref="D18"/>
    </sheetView>
  </sheetViews>
  <sheetFormatPr defaultColWidth="9.00390625" defaultRowHeight="12.75"/>
  <cols>
    <col min="1" max="1" width="9.625" style="287" customWidth="1"/>
    <col min="2" max="2" width="9.625" style="288" customWidth="1"/>
    <col min="3" max="3" width="72.00390625" style="288" customWidth="1"/>
    <col min="4" max="4" width="25.00390625" style="288" customWidth="1"/>
    <col min="5" max="5" width="20.00390625" style="288" customWidth="1"/>
    <col min="6" max="6" width="20.125" style="288" customWidth="1"/>
    <col min="7" max="16384" width="9.375" style="288" customWidth="1"/>
  </cols>
  <sheetData>
    <row r="3" spans="1:6" s="105" customFormat="1" ht="19.5" customHeight="1">
      <c r="A3" s="289"/>
      <c r="B3" s="231"/>
      <c r="C3" s="231"/>
      <c r="D3" s="290" t="s">
        <v>427</v>
      </c>
      <c r="F3" s="105" t="s">
        <v>428</v>
      </c>
    </row>
    <row r="4" spans="1:6" s="294" customFormat="1" ht="19.5" customHeight="1">
      <c r="A4" s="291"/>
      <c r="B4" s="291"/>
      <c r="C4" s="292" t="s">
        <v>429</v>
      </c>
      <c r="D4" s="293" t="s">
        <v>430</v>
      </c>
      <c r="E4" s="293"/>
      <c r="F4" s="293"/>
    </row>
    <row r="5" spans="1:6" s="294" customFormat="1" ht="19.5" customHeight="1">
      <c r="A5" s="295"/>
      <c r="B5" s="296"/>
      <c r="C5" s="297" t="s">
        <v>431</v>
      </c>
      <c r="D5" s="293"/>
      <c r="E5" s="293"/>
      <c r="F5" s="293"/>
    </row>
    <row r="6" spans="1:6" s="302" customFormat="1" ht="37.5" customHeight="1">
      <c r="A6" s="298" t="s">
        <v>432</v>
      </c>
      <c r="B6" s="298"/>
      <c r="C6" s="299" t="s">
        <v>433</v>
      </c>
      <c r="D6" s="299" t="s">
        <v>434</v>
      </c>
      <c r="E6" s="300" t="s">
        <v>6</v>
      </c>
      <c r="F6" s="301" t="s">
        <v>320</v>
      </c>
    </row>
    <row r="7" spans="1:6" s="303" customFormat="1" ht="19.5" customHeight="1">
      <c r="A7" s="298">
        <v>1</v>
      </c>
      <c r="B7" s="299">
        <v>2</v>
      </c>
      <c r="C7" s="299">
        <v>3</v>
      </c>
      <c r="D7" s="299">
        <v>4</v>
      </c>
      <c r="E7" s="300"/>
      <c r="F7" s="301"/>
    </row>
    <row r="8" spans="1:6" s="303" customFormat="1" ht="19.5" customHeight="1">
      <c r="A8" s="298"/>
      <c r="B8" s="299"/>
      <c r="C8" s="299" t="s">
        <v>226</v>
      </c>
      <c r="D8" s="304"/>
      <c r="E8" s="300"/>
      <c r="F8" s="301"/>
    </row>
    <row r="9" spans="1:6" s="303" customFormat="1" ht="19.5" customHeight="1">
      <c r="A9" s="298" t="s">
        <v>8</v>
      </c>
      <c r="B9" s="305"/>
      <c r="C9" s="306" t="s">
        <v>435</v>
      </c>
      <c r="D9" s="307">
        <f>+D10+D17</f>
        <v>104547000</v>
      </c>
      <c r="E9" s="307">
        <f>+E10+E17</f>
        <v>114133629</v>
      </c>
      <c r="F9" s="307">
        <f>+F10+F17</f>
        <v>111633998</v>
      </c>
    </row>
    <row r="10" spans="1:6" s="308" customFormat="1" ht="30" customHeight="1">
      <c r="A10" s="298" t="s">
        <v>10</v>
      </c>
      <c r="B10" s="305"/>
      <c r="C10" s="306" t="s">
        <v>436</v>
      </c>
      <c r="D10" s="307">
        <f>SUM(D11:D16)</f>
        <v>91850000</v>
      </c>
      <c r="E10" s="307">
        <f>SUM(E11:E16)</f>
        <v>98290274</v>
      </c>
      <c r="F10" s="307">
        <f>SUM(F11:F16)</f>
        <v>96097244</v>
      </c>
    </row>
    <row r="11" spans="1:6" s="313" customFormat="1" ht="19.5" customHeight="1">
      <c r="A11" s="298"/>
      <c r="B11" s="309" t="s">
        <v>12</v>
      </c>
      <c r="C11" s="310" t="s">
        <v>13</v>
      </c>
      <c r="D11" s="115">
        <v>20150000</v>
      </c>
      <c r="E11" s="311">
        <v>20150000</v>
      </c>
      <c r="F11" s="312">
        <v>18591916</v>
      </c>
    </row>
    <row r="12" spans="1:6" s="313" customFormat="1" ht="19.5" customHeight="1">
      <c r="A12" s="298"/>
      <c r="B12" s="309" t="s">
        <v>14</v>
      </c>
      <c r="C12" s="310" t="s">
        <v>437</v>
      </c>
      <c r="D12" s="115">
        <v>61000000</v>
      </c>
      <c r="E12" s="311">
        <v>66930555</v>
      </c>
      <c r="F12" s="312">
        <v>66930555</v>
      </c>
    </row>
    <row r="13" spans="1:6" s="313" customFormat="1" ht="19.5" customHeight="1">
      <c r="A13" s="298"/>
      <c r="B13" s="309" t="s">
        <v>16</v>
      </c>
      <c r="C13" s="310" t="s">
        <v>17</v>
      </c>
      <c r="D13" s="115">
        <v>9000000</v>
      </c>
      <c r="E13" s="311">
        <v>9343619</v>
      </c>
      <c r="F13" s="312">
        <v>9343619</v>
      </c>
    </row>
    <row r="14" spans="1:6" s="313" customFormat="1" ht="19.5" customHeight="1">
      <c r="A14" s="298"/>
      <c r="B14" s="309" t="s">
        <v>18</v>
      </c>
      <c r="C14" s="310" t="s">
        <v>438</v>
      </c>
      <c r="D14" s="115">
        <v>1300000</v>
      </c>
      <c r="E14" s="311">
        <v>1466100</v>
      </c>
      <c r="F14" s="312">
        <v>1166100</v>
      </c>
    </row>
    <row r="15" spans="1:6" s="313" customFormat="1" ht="19.5" customHeight="1">
      <c r="A15" s="298"/>
      <c r="B15" s="309" t="s">
        <v>20</v>
      </c>
      <c r="C15" s="310" t="s">
        <v>21</v>
      </c>
      <c r="D15" s="115">
        <v>400000</v>
      </c>
      <c r="E15" s="311">
        <v>400000</v>
      </c>
      <c r="F15" s="312">
        <v>65054</v>
      </c>
    </row>
    <row r="16" spans="1:6" s="313" customFormat="1" ht="19.5" customHeight="1">
      <c r="A16" s="298"/>
      <c r="B16" s="309" t="s">
        <v>22</v>
      </c>
      <c r="C16" s="310" t="s">
        <v>23</v>
      </c>
      <c r="D16" s="115"/>
      <c r="E16" s="311"/>
      <c r="F16" s="312"/>
    </row>
    <row r="17" spans="1:6" s="308" customFormat="1" ht="34.5" customHeight="1">
      <c r="A17" s="298" t="s">
        <v>24</v>
      </c>
      <c r="B17" s="305"/>
      <c r="C17" s="306" t="s">
        <v>439</v>
      </c>
      <c r="D17" s="307">
        <f>SUM(D18:D25)</f>
        <v>12697000</v>
      </c>
      <c r="E17" s="307">
        <f>SUM(E18:E25)</f>
        <v>15843355</v>
      </c>
      <c r="F17" s="307">
        <f>SUM(F18:F25)</f>
        <v>15536754</v>
      </c>
    </row>
    <row r="18" spans="1:6" s="308" customFormat="1" ht="19.5" customHeight="1">
      <c r="A18" s="298"/>
      <c r="B18" s="309" t="s">
        <v>26</v>
      </c>
      <c r="C18" s="25" t="s">
        <v>440</v>
      </c>
      <c r="D18" s="115">
        <v>980000</v>
      </c>
      <c r="E18" s="311">
        <v>980000</v>
      </c>
      <c r="F18" s="312">
        <v>822261</v>
      </c>
    </row>
    <row r="19" spans="1:6" s="308" customFormat="1" ht="19.5" customHeight="1">
      <c r="A19" s="298"/>
      <c r="B19" s="309" t="s">
        <v>28</v>
      </c>
      <c r="C19" s="25" t="s">
        <v>29</v>
      </c>
      <c r="D19" s="115">
        <v>8275000</v>
      </c>
      <c r="E19" s="311">
        <v>8312296</v>
      </c>
      <c r="F19" s="312">
        <v>8312296</v>
      </c>
    </row>
    <row r="20" spans="1:6" s="308" customFormat="1" ht="19.5" customHeight="1">
      <c r="A20" s="298"/>
      <c r="B20" s="309" t="s">
        <v>30</v>
      </c>
      <c r="C20" s="25" t="s">
        <v>31</v>
      </c>
      <c r="D20" s="115">
        <v>212000</v>
      </c>
      <c r="E20" s="311">
        <v>212480</v>
      </c>
      <c r="F20" s="312">
        <v>212480</v>
      </c>
    </row>
    <row r="21" spans="1:6" s="308" customFormat="1" ht="19.5" customHeight="1">
      <c r="A21" s="298"/>
      <c r="B21" s="309" t="s">
        <v>32</v>
      </c>
      <c r="C21" s="25" t="s">
        <v>33</v>
      </c>
      <c r="D21" s="115">
        <v>2107000</v>
      </c>
      <c r="E21" s="311">
        <v>2107000</v>
      </c>
      <c r="F21" s="312">
        <v>2098234</v>
      </c>
    </row>
    <row r="22" spans="1:6" s="308" customFormat="1" ht="19.5" customHeight="1">
      <c r="A22" s="298"/>
      <c r="B22" s="309" t="s">
        <v>34</v>
      </c>
      <c r="C22" s="25" t="s">
        <v>35</v>
      </c>
      <c r="D22" s="115">
        <v>1123000</v>
      </c>
      <c r="E22" s="311">
        <v>3438922</v>
      </c>
      <c r="F22" s="312">
        <v>3438922</v>
      </c>
    </row>
    <row r="23" spans="1:6" s="308" customFormat="1" ht="19.5" customHeight="1">
      <c r="A23" s="298"/>
      <c r="B23" s="309" t="s">
        <v>36</v>
      </c>
      <c r="C23" s="25" t="s">
        <v>441</v>
      </c>
      <c r="D23" s="115"/>
      <c r="E23" s="311">
        <v>138303</v>
      </c>
      <c r="F23" s="312"/>
    </row>
    <row r="24" spans="1:6" s="313" customFormat="1" ht="19.5" customHeight="1">
      <c r="A24" s="298"/>
      <c r="B24" s="309" t="s">
        <v>38</v>
      </c>
      <c r="C24" s="25" t="s">
        <v>39</v>
      </c>
      <c r="D24" s="115"/>
      <c r="E24" s="311">
        <v>30760</v>
      </c>
      <c r="F24" s="312">
        <v>30760</v>
      </c>
    </row>
    <row r="25" spans="1:6" s="313" customFormat="1" ht="19.5" customHeight="1">
      <c r="A25" s="298"/>
      <c r="B25" s="309" t="s">
        <v>40</v>
      </c>
      <c r="C25" s="25" t="s">
        <v>442</v>
      </c>
      <c r="D25" s="115"/>
      <c r="E25" s="311">
        <v>623594</v>
      </c>
      <c r="F25" s="312">
        <v>621801</v>
      </c>
    </row>
    <row r="26" spans="1:6" s="308" customFormat="1" ht="19.5" customHeight="1">
      <c r="A26" s="298" t="s">
        <v>42</v>
      </c>
      <c r="B26" s="305"/>
      <c r="C26" s="306" t="s">
        <v>443</v>
      </c>
      <c r="D26" s="307">
        <f>SUM(D27:D32)</f>
        <v>257871465</v>
      </c>
      <c r="E26" s="307">
        <f>SUM(E27:E32)</f>
        <v>261020651</v>
      </c>
      <c r="F26" s="307">
        <f>SUM(F27:F32)</f>
        <v>261020651</v>
      </c>
    </row>
    <row r="27" spans="1:6" s="313" customFormat="1" ht="19.5" customHeight="1">
      <c r="A27" s="298"/>
      <c r="B27" s="309" t="s">
        <v>44</v>
      </c>
      <c r="C27" s="25" t="s">
        <v>444</v>
      </c>
      <c r="D27" s="314">
        <v>114800345</v>
      </c>
      <c r="E27" s="311">
        <v>114800345</v>
      </c>
      <c r="F27" s="312">
        <v>114800345</v>
      </c>
    </row>
    <row r="28" spans="1:6" s="313" customFormat="1" ht="19.5" customHeight="1">
      <c r="A28" s="298"/>
      <c r="B28" s="309" t="s">
        <v>46</v>
      </c>
      <c r="C28" s="25" t="s">
        <v>445</v>
      </c>
      <c r="D28" s="314">
        <v>84499333</v>
      </c>
      <c r="E28" s="311">
        <v>83664166</v>
      </c>
      <c r="F28" s="312">
        <v>83664166</v>
      </c>
    </row>
    <row r="29" spans="1:6" s="313" customFormat="1" ht="19.5" customHeight="1">
      <c r="A29" s="298"/>
      <c r="B29" s="309" t="s">
        <v>48</v>
      </c>
      <c r="C29" s="25" t="s">
        <v>446</v>
      </c>
      <c r="D29" s="314">
        <v>54613707</v>
      </c>
      <c r="E29" s="311">
        <v>54513249</v>
      </c>
      <c r="F29" s="312">
        <v>54513249</v>
      </c>
    </row>
    <row r="30" spans="1:6" s="313" customFormat="1" ht="19.5" customHeight="1">
      <c r="A30" s="298"/>
      <c r="B30" s="309" t="s">
        <v>50</v>
      </c>
      <c r="C30" s="25" t="s">
        <v>447</v>
      </c>
      <c r="D30" s="314">
        <v>3958080</v>
      </c>
      <c r="E30" s="311">
        <v>4259533</v>
      </c>
      <c r="F30" s="312">
        <v>4259533</v>
      </c>
    </row>
    <row r="31" spans="1:6" s="313" customFormat="1" ht="30.75" customHeight="1">
      <c r="A31" s="298"/>
      <c r="B31" s="309" t="s">
        <v>52</v>
      </c>
      <c r="C31" s="25" t="s">
        <v>448</v>
      </c>
      <c r="D31" s="314"/>
      <c r="E31" s="311">
        <v>3359658</v>
      </c>
      <c r="F31" s="312">
        <v>3359658</v>
      </c>
    </row>
    <row r="32" spans="1:6" s="313" customFormat="1" ht="19.5" customHeight="1">
      <c r="A32" s="298"/>
      <c r="B32" s="309" t="s">
        <v>54</v>
      </c>
      <c r="C32" s="25" t="s">
        <v>55</v>
      </c>
      <c r="D32" s="314"/>
      <c r="E32" s="311">
        <v>423700</v>
      </c>
      <c r="F32" s="312">
        <v>423700</v>
      </c>
    </row>
    <row r="33" spans="1:6" s="313" customFormat="1" ht="19.5" customHeight="1">
      <c r="A33" s="315" t="s">
        <v>56</v>
      </c>
      <c r="B33" s="316"/>
      <c r="C33" s="316" t="s">
        <v>449</v>
      </c>
      <c r="D33" s="307">
        <f>SUM(D34,D40)</f>
        <v>18095000</v>
      </c>
      <c r="E33" s="307">
        <f>SUM(E34,E40)</f>
        <v>48908179</v>
      </c>
      <c r="F33" s="307">
        <f>SUM(F34,F40)</f>
        <v>48908179</v>
      </c>
    </row>
    <row r="34" spans="1:6" s="313" customFormat="1" ht="34.5" customHeight="1">
      <c r="A34" s="298"/>
      <c r="B34" s="317" t="s">
        <v>58</v>
      </c>
      <c r="C34" s="33" t="s">
        <v>450</v>
      </c>
      <c r="D34" s="318">
        <f>SUM(D35:D39)</f>
        <v>18095000</v>
      </c>
      <c r="E34" s="318">
        <f>SUM(E35:E39)</f>
        <v>44090112</v>
      </c>
      <c r="F34" s="318">
        <f>SUM(F35:F39)</f>
        <v>44090112</v>
      </c>
    </row>
    <row r="35" spans="1:6" s="313" customFormat="1" ht="30" customHeight="1">
      <c r="A35" s="298"/>
      <c r="B35" s="317" t="s">
        <v>60</v>
      </c>
      <c r="C35" s="35" t="s">
        <v>61</v>
      </c>
      <c r="D35" s="115">
        <v>7907000</v>
      </c>
      <c r="E35" s="311">
        <v>8639000</v>
      </c>
      <c r="F35" s="312">
        <v>8639000</v>
      </c>
    </row>
    <row r="36" spans="1:6" s="313" customFormat="1" ht="32.25" customHeight="1">
      <c r="A36" s="298"/>
      <c r="B36" s="317" t="s">
        <v>62</v>
      </c>
      <c r="C36" s="35" t="s">
        <v>63</v>
      </c>
      <c r="D36" s="115"/>
      <c r="E36" s="311"/>
      <c r="F36" s="312"/>
    </row>
    <row r="37" spans="1:6" s="313" customFormat="1" ht="33.75" customHeight="1">
      <c r="A37" s="298"/>
      <c r="B37" s="317" t="s">
        <v>64</v>
      </c>
      <c r="C37" s="35" t="s">
        <v>451</v>
      </c>
      <c r="D37" s="115"/>
      <c r="E37" s="311">
        <v>388600</v>
      </c>
      <c r="F37" s="312">
        <v>388600</v>
      </c>
    </row>
    <row r="38" spans="1:6" s="313" customFormat="1" ht="19.5" customHeight="1">
      <c r="A38" s="298"/>
      <c r="B38" s="317" t="s">
        <v>66</v>
      </c>
      <c r="C38" s="35" t="s">
        <v>67</v>
      </c>
      <c r="D38" s="115">
        <v>4582000</v>
      </c>
      <c r="E38" s="311">
        <v>5279674</v>
      </c>
      <c r="F38" s="312">
        <v>5279674</v>
      </c>
    </row>
    <row r="39" spans="1:6" s="313" customFormat="1" ht="19.5" customHeight="1">
      <c r="A39" s="298"/>
      <c r="B39" s="317" t="s">
        <v>68</v>
      </c>
      <c r="C39" s="35" t="s">
        <v>452</v>
      </c>
      <c r="D39" s="115">
        <v>5606000</v>
      </c>
      <c r="E39" s="311">
        <v>29782838</v>
      </c>
      <c r="F39" s="312">
        <v>29782838</v>
      </c>
    </row>
    <row r="40" spans="1:6" s="313" customFormat="1" ht="34.5" customHeight="1">
      <c r="A40" s="298"/>
      <c r="B40" s="317" t="s">
        <v>70</v>
      </c>
      <c r="C40" s="33" t="s">
        <v>453</v>
      </c>
      <c r="D40" s="318">
        <f>SUM(D41:D45)</f>
        <v>0</v>
      </c>
      <c r="E40" s="318">
        <f>SUM(E41:E45)</f>
        <v>4818067</v>
      </c>
      <c r="F40" s="318">
        <f>SUM(F41:F45)</f>
        <v>4818067</v>
      </c>
    </row>
    <row r="41" spans="1:6" s="313" customFormat="1" ht="31.5" customHeight="1">
      <c r="A41" s="298"/>
      <c r="B41" s="317" t="s">
        <v>72</v>
      </c>
      <c r="C41" s="35" t="s">
        <v>454</v>
      </c>
      <c r="D41" s="115"/>
      <c r="E41" s="311">
        <v>1069000</v>
      </c>
      <c r="F41" s="312">
        <v>1069000</v>
      </c>
    </row>
    <row r="42" spans="1:6" s="313" customFormat="1" ht="19.5" customHeight="1">
      <c r="A42" s="298"/>
      <c r="B42" s="317" t="s">
        <v>74</v>
      </c>
      <c r="C42" s="35" t="s">
        <v>63</v>
      </c>
      <c r="D42" s="115"/>
      <c r="E42" s="311"/>
      <c r="F42" s="312"/>
    </row>
    <row r="43" spans="1:6" s="313" customFormat="1" ht="31.5" customHeight="1">
      <c r="A43" s="298"/>
      <c r="B43" s="317" t="s">
        <v>75</v>
      </c>
      <c r="C43" s="35" t="s">
        <v>455</v>
      </c>
      <c r="D43" s="115"/>
      <c r="E43" s="311"/>
      <c r="F43" s="312"/>
    </row>
    <row r="44" spans="1:6" s="313" customFormat="1" ht="32.25" customHeight="1">
      <c r="A44" s="298"/>
      <c r="B44" s="317" t="s">
        <v>77</v>
      </c>
      <c r="C44" s="35" t="s">
        <v>78</v>
      </c>
      <c r="D44" s="115"/>
      <c r="E44" s="311"/>
      <c r="F44" s="312"/>
    </row>
    <row r="45" spans="1:6" s="313" customFormat="1" ht="34.5" customHeight="1">
      <c r="A45" s="319"/>
      <c r="B45" s="320" t="s">
        <v>79</v>
      </c>
      <c r="C45" s="36" t="s">
        <v>80</v>
      </c>
      <c r="D45" s="321"/>
      <c r="E45" s="322">
        <v>3749067</v>
      </c>
      <c r="F45" s="323">
        <v>3749067</v>
      </c>
    </row>
    <row r="46" spans="1:6" s="308" customFormat="1" ht="19.5" customHeight="1">
      <c r="A46" s="324" t="s">
        <v>191</v>
      </c>
      <c r="B46" s="325"/>
      <c r="C46" s="326" t="s">
        <v>456</v>
      </c>
      <c r="D46" s="327">
        <f>SUM(D47:D49)</f>
        <v>45300000</v>
      </c>
      <c r="E46" s="327">
        <f>SUM(E47:E49)</f>
        <v>46520472</v>
      </c>
      <c r="F46" s="327">
        <f>SUM(F47:F49)</f>
        <v>39136185</v>
      </c>
    </row>
    <row r="47" spans="1:6" s="313" customFormat="1" ht="35.25" customHeight="1">
      <c r="A47" s="298"/>
      <c r="B47" s="317" t="s">
        <v>83</v>
      </c>
      <c r="C47" s="25" t="s">
        <v>84</v>
      </c>
      <c r="D47" s="115">
        <v>45300000</v>
      </c>
      <c r="E47" s="311">
        <v>46520472</v>
      </c>
      <c r="F47" s="312">
        <v>39136185</v>
      </c>
    </row>
    <row r="48" spans="1:6" s="313" customFormat="1" ht="36.75" customHeight="1">
      <c r="A48" s="298"/>
      <c r="B48" s="317" t="s">
        <v>85</v>
      </c>
      <c r="C48" s="25" t="s">
        <v>86</v>
      </c>
      <c r="D48" s="115"/>
      <c r="E48" s="311"/>
      <c r="F48" s="312"/>
    </row>
    <row r="49" spans="1:6" s="313" customFormat="1" ht="19.5" customHeight="1">
      <c r="A49" s="298"/>
      <c r="B49" s="317" t="s">
        <v>87</v>
      </c>
      <c r="C49" s="37" t="s">
        <v>88</v>
      </c>
      <c r="D49" s="115"/>
      <c r="E49" s="311"/>
      <c r="F49" s="312"/>
    </row>
    <row r="50" spans="1:6" s="313" customFormat="1" ht="19.5" customHeight="1">
      <c r="A50" s="298" t="s">
        <v>89</v>
      </c>
      <c r="B50" s="305"/>
      <c r="C50" s="316" t="s">
        <v>457</v>
      </c>
      <c r="D50" s="307">
        <f>SUM(D51:D52)</f>
        <v>1564000</v>
      </c>
      <c r="E50" s="307">
        <f>SUM(E51:E52)</f>
        <v>1564000</v>
      </c>
      <c r="F50" s="307">
        <f>SUM(F51:F52)</f>
        <v>198000</v>
      </c>
    </row>
    <row r="51" spans="1:6" s="313" customFormat="1" ht="28.5" customHeight="1">
      <c r="A51" s="298"/>
      <c r="B51" s="317" t="s">
        <v>91</v>
      </c>
      <c r="C51" s="25" t="s">
        <v>92</v>
      </c>
      <c r="D51" s="115">
        <v>48000</v>
      </c>
      <c r="E51" s="311">
        <v>48000</v>
      </c>
      <c r="F51" s="312">
        <v>48000</v>
      </c>
    </row>
    <row r="52" spans="1:6" s="313" customFormat="1" ht="30.75" customHeight="1">
      <c r="A52" s="298"/>
      <c r="B52" s="317" t="s">
        <v>93</v>
      </c>
      <c r="C52" s="25" t="s">
        <v>94</v>
      </c>
      <c r="D52" s="115">
        <v>1516000</v>
      </c>
      <c r="E52" s="311">
        <v>1516000</v>
      </c>
      <c r="F52" s="312">
        <v>150000</v>
      </c>
    </row>
    <row r="53" spans="1:6" s="313" customFormat="1" ht="44.25" customHeight="1">
      <c r="A53" s="315" t="s">
        <v>242</v>
      </c>
      <c r="B53" s="328"/>
      <c r="C53" s="329" t="s">
        <v>458</v>
      </c>
      <c r="D53" s="330">
        <v>538000</v>
      </c>
      <c r="E53" s="331">
        <v>758000</v>
      </c>
      <c r="F53" s="332">
        <v>640000</v>
      </c>
    </row>
    <row r="54" spans="1:6" s="308" customFormat="1" ht="19.5" customHeight="1">
      <c r="A54" s="298" t="s">
        <v>97</v>
      </c>
      <c r="B54" s="305"/>
      <c r="C54" s="333" t="s">
        <v>459</v>
      </c>
      <c r="D54" s="334">
        <f>SUM(D53,D50,D46,D33,D26,D9)</f>
        <v>427915465</v>
      </c>
      <c r="E54" s="334">
        <f>SUM(E53,E50,E46,E33,E26,E9)</f>
        <v>472904931</v>
      </c>
      <c r="F54" s="334">
        <f>SUM(F53,F50,F46,F33,F26,F9)</f>
        <v>461537013</v>
      </c>
    </row>
    <row r="55" spans="1:6" s="308" customFormat="1" ht="33" customHeight="1">
      <c r="A55" s="298" t="s">
        <v>99</v>
      </c>
      <c r="B55" s="335"/>
      <c r="C55" s="316" t="s">
        <v>460</v>
      </c>
      <c r="D55" s="307">
        <f>+D56+D57</f>
        <v>13068535</v>
      </c>
      <c r="E55" s="307">
        <f>+E56+E57</f>
        <v>13068117</v>
      </c>
      <c r="F55" s="307">
        <f>+F56+F57</f>
        <v>13068117</v>
      </c>
    </row>
    <row r="56" spans="1:6" s="308" customFormat="1" ht="32.25" customHeight="1">
      <c r="A56" s="298"/>
      <c r="B56" s="317" t="s">
        <v>101</v>
      </c>
      <c r="C56" s="336" t="s">
        <v>102</v>
      </c>
      <c r="D56" s="314">
        <v>13068535</v>
      </c>
      <c r="E56" s="311">
        <v>13068117</v>
      </c>
      <c r="F56" s="312">
        <v>13068117</v>
      </c>
    </row>
    <row r="57" spans="1:6" s="308" customFormat="1" ht="34.5" customHeight="1">
      <c r="A57" s="298"/>
      <c r="B57" s="317" t="s">
        <v>103</v>
      </c>
      <c r="C57" s="336" t="s">
        <v>104</v>
      </c>
      <c r="D57" s="314"/>
      <c r="E57" s="311"/>
      <c r="F57" s="312"/>
    </row>
    <row r="58" spans="1:6" s="313" customFormat="1" ht="33.75" customHeight="1">
      <c r="A58" s="337" t="s">
        <v>105</v>
      </c>
      <c r="B58" s="338"/>
      <c r="C58" s="316" t="s">
        <v>461</v>
      </c>
      <c r="D58" s="307">
        <f>+D59+D60</f>
        <v>0</v>
      </c>
      <c r="E58" s="307">
        <f>+E59+E60</f>
        <v>119314909</v>
      </c>
      <c r="F58" s="307">
        <f>+F59+F60</f>
        <v>9314909</v>
      </c>
    </row>
    <row r="59" spans="1:6" s="313" customFormat="1" ht="33" customHeight="1">
      <c r="A59" s="339"/>
      <c r="B59" s="317" t="s">
        <v>107</v>
      </c>
      <c r="C59" s="310" t="s">
        <v>462</v>
      </c>
      <c r="D59" s="314"/>
      <c r="E59" s="311">
        <v>9314909</v>
      </c>
      <c r="F59" s="312">
        <v>9314909</v>
      </c>
    </row>
    <row r="60" spans="1:6" s="313" customFormat="1" ht="19.5" customHeight="1">
      <c r="A60" s="339"/>
      <c r="B60" s="317" t="s">
        <v>121</v>
      </c>
      <c r="C60" s="310" t="s">
        <v>463</v>
      </c>
      <c r="D60" s="314"/>
      <c r="E60" s="311">
        <v>110000000</v>
      </c>
      <c r="F60" s="312"/>
    </row>
    <row r="61" spans="1:6" s="313" customFormat="1" ht="19.5" customHeight="1">
      <c r="A61" s="340" t="s">
        <v>135</v>
      </c>
      <c r="B61" s="341"/>
      <c r="C61" s="342" t="s">
        <v>464</v>
      </c>
      <c r="D61" s="343">
        <f>+D54+D55+D58</f>
        <v>440984000</v>
      </c>
      <c r="E61" s="343">
        <f>+E54+E55+E58</f>
        <v>605287957</v>
      </c>
      <c r="F61" s="343">
        <f>+F54+F55+F58</f>
        <v>483920039</v>
      </c>
    </row>
    <row r="62" spans="1:6" s="303" customFormat="1" ht="19.5" customHeight="1">
      <c r="A62" s="291"/>
      <c r="B62" s="344"/>
      <c r="C62" s="344" t="s">
        <v>227</v>
      </c>
      <c r="D62" s="345"/>
      <c r="E62" s="346"/>
      <c r="F62" s="347"/>
    </row>
    <row r="63" spans="1:6" s="308" customFormat="1" ht="19.5" customHeight="1">
      <c r="A63" s="315" t="s">
        <v>8</v>
      </c>
      <c r="B63" s="19"/>
      <c r="C63" s="67" t="s">
        <v>465</v>
      </c>
      <c r="D63" s="307">
        <f>SUM(D64:D68)</f>
        <v>185806683</v>
      </c>
      <c r="E63" s="307">
        <f>SUM(E64:E68)</f>
        <v>234547807</v>
      </c>
      <c r="F63" s="348">
        <f>SUM(F64:F68)</f>
        <v>184330721</v>
      </c>
    </row>
    <row r="64" spans="1:6" s="302" customFormat="1" ht="19.5" customHeight="1">
      <c r="A64" s="315"/>
      <c r="B64" s="317" t="s">
        <v>143</v>
      </c>
      <c r="C64" s="25" t="s">
        <v>144</v>
      </c>
      <c r="D64" s="115">
        <v>48121000</v>
      </c>
      <c r="E64" s="311">
        <v>47841558</v>
      </c>
      <c r="F64" s="312">
        <v>47623206</v>
      </c>
    </row>
    <row r="65" spans="1:6" s="302" customFormat="1" ht="33" customHeight="1">
      <c r="A65" s="315"/>
      <c r="B65" s="317" t="s">
        <v>145</v>
      </c>
      <c r="C65" s="25" t="s">
        <v>146</v>
      </c>
      <c r="D65" s="314">
        <v>12672000</v>
      </c>
      <c r="E65" s="311">
        <v>13086916</v>
      </c>
      <c r="F65" s="312">
        <v>13086916</v>
      </c>
    </row>
    <row r="66" spans="1:6" s="302" customFormat="1" ht="19.5" customHeight="1">
      <c r="A66" s="315"/>
      <c r="B66" s="317" t="s">
        <v>147</v>
      </c>
      <c r="C66" s="25" t="s">
        <v>148</v>
      </c>
      <c r="D66" s="115">
        <v>100464683</v>
      </c>
      <c r="E66" s="311">
        <v>147383167</v>
      </c>
      <c r="F66" s="312">
        <v>98430673</v>
      </c>
    </row>
    <row r="67" spans="1:6" s="302" customFormat="1" ht="19.5" customHeight="1">
      <c r="A67" s="315"/>
      <c r="B67" s="317" t="s">
        <v>149</v>
      </c>
      <c r="C67" s="25" t="s">
        <v>150</v>
      </c>
      <c r="D67" s="115">
        <v>4250000</v>
      </c>
      <c r="E67" s="311">
        <v>6021650</v>
      </c>
      <c r="F67" s="312">
        <v>4975710</v>
      </c>
    </row>
    <row r="68" spans="1:6" s="302" customFormat="1" ht="19.5" customHeight="1">
      <c r="A68" s="315"/>
      <c r="B68" s="317" t="s">
        <v>151</v>
      </c>
      <c r="C68" s="25" t="s">
        <v>152</v>
      </c>
      <c r="D68" s="115">
        <v>20299000</v>
      </c>
      <c r="E68" s="311">
        <v>20214516</v>
      </c>
      <c r="F68" s="312">
        <v>20214216</v>
      </c>
    </row>
    <row r="69" spans="1:6" s="302" customFormat="1" ht="19.5" customHeight="1">
      <c r="A69" s="315"/>
      <c r="B69" s="317" t="s">
        <v>153</v>
      </c>
      <c r="C69" s="25" t="s">
        <v>154</v>
      </c>
      <c r="D69" s="314"/>
      <c r="E69" s="311"/>
      <c r="F69" s="312"/>
    </row>
    <row r="70" spans="1:6" s="302" customFormat="1" ht="19.5" customHeight="1">
      <c r="A70" s="315"/>
      <c r="B70" s="317" t="s">
        <v>155</v>
      </c>
      <c r="C70" s="74" t="s">
        <v>156</v>
      </c>
      <c r="D70" s="115"/>
      <c r="E70" s="311"/>
      <c r="F70" s="312"/>
    </row>
    <row r="71" spans="1:6" s="302" customFormat="1" ht="19.5" customHeight="1">
      <c r="A71" s="315"/>
      <c r="B71" s="317" t="s">
        <v>157</v>
      </c>
      <c r="C71" s="74" t="s">
        <v>158</v>
      </c>
      <c r="D71" s="115"/>
      <c r="E71" s="311"/>
      <c r="F71" s="312"/>
    </row>
    <row r="72" spans="1:6" s="302" customFormat="1" ht="32.25" customHeight="1">
      <c r="A72" s="315"/>
      <c r="B72" s="317" t="s">
        <v>159</v>
      </c>
      <c r="C72" s="75" t="s">
        <v>160</v>
      </c>
      <c r="D72" s="115">
        <v>3163000</v>
      </c>
      <c r="E72" s="311">
        <v>10156000</v>
      </c>
      <c r="F72" s="312">
        <v>10155700</v>
      </c>
    </row>
    <row r="73" spans="1:6" s="302" customFormat="1" ht="19.5" customHeight="1">
      <c r="A73" s="315"/>
      <c r="B73" s="317" t="s">
        <v>161</v>
      </c>
      <c r="C73" s="75" t="s">
        <v>162</v>
      </c>
      <c r="D73" s="115">
        <v>11426000</v>
      </c>
      <c r="E73" s="311">
        <v>9838516</v>
      </c>
      <c r="F73" s="312">
        <v>9838516</v>
      </c>
    </row>
    <row r="74" spans="1:6" s="302" customFormat="1" ht="33.75" customHeight="1">
      <c r="A74" s="315"/>
      <c r="B74" s="317" t="s">
        <v>163</v>
      </c>
      <c r="C74" s="75" t="s">
        <v>466</v>
      </c>
      <c r="D74" s="115"/>
      <c r="E74" s="311">
        <v>220000</v>
      </c>
      <c r="F74" s="312">
        <v>220000</v>
      </c>
    </row>
    <row r="75" spans="1:6" s="302" customFormat="1" ht="19.5" customHeight="1">
      <c r="A75" s="315"/>
      <c r="B75" s="317" t="s">
        <v>165</v>
      </c>
      <c r="C75" s="75" t="s">
        <v>166</v>
      </c>
      <c r="D75" s="115"/>
      <c r="E75" s="311"/>
      <c r="F75" s="312"/>
    </row>
    <row r="76" spans="1:6" s="302" customFormat="1" ht="19.5" customHeight="1">
      <c r="A76" s="315"/>
      <c r="B76" s="317" t="s">
        <v>167</v>
      </c>
      <c r="C76" s="75" t="s">
        <v>168</v>
      </c>
      <c r="D76" s="115">
        <v>5710000</v>
      </c>
      <c r="E76" s="311"/>
      <c r="F76" s="312"/>
    </row>
    <row r="77" spans="1:6" s="302" customFormat="1" ht="19.5" customHeight="1">
      <c r="A77" s="315" t="s">
        <v>10</v>
      </c>
      <c r="B77" s="19"/>
      <c r="C77" s="67" t="s">
        <v>467</v>
      </c>
      <c r="D77" s="307">
        <f>SUM(D78:D84)</f>
        <v>41457000</v>
      </c>
      <c r="E77" s="307">
        <f>SUM(E78:E84)</f>
        <v>166664360</v>
      </c>
      <c r="F77" s="348">
        <f>SUM(F78:F84)</f>
        <v>49357965</v>
      </c>
    </row>
    <row r="78" spans="1:6" s="308" customFormat="1" ht="19.5" customHeight="1">
      <c r="A78" s="315"/>
      <c r="B78" s="317" t="s">
        <v>12</v>
      </c>
      <c r="C78" s="25" t="s">
        <v>413</v>
      </c>
      <c r="D78" s="314">
        <v>5347000</v>
      </c>
      <c r="E78" s="311">
        <v>130217661</v>
      </c>
      <c r="F78" s="312">
        <v>16961010</v>
      </c>
    </row>
    <row r="79" spans="1:6" s="302" customFormat="1" ht="19.5" customHeight="1">
      <c r="A79" s="315"/>
      <c r="B79" s="317" t="s">
        <v>14</v>
      </c>
      <c r="C79" s="25" t="s">
        <v>171</v>
      </c>
      <c r="D79" s="314">
        <v>26357000</v>
      </c>
      <c r="E79" s="311">
        <v>22693699</v>
      </c>
      <c r="F79" s="312">
        <v>21404029</v>
      </c>
    </row>
    <row r="80" spans="1:6" s="302" customFormat="1" ht="19.5" customHeight="1">
      <c r="A80" s="315"/>
      <c r="B80" s="317" t="s">
        <v>16</v>
      </c>
      <c r="C80" s="25" t="s">
        <v>172</v>
      </c>
      <c r="D80" s="314"/>
      <c r="E80" s="311"/>
      <c r="F80" s="312"/>
    </row>
    <row r="81" spans="1:6" s="302" customFormat="1" ht="19.5" customHeight="1">
      <c r="A81" s="315"/>
      <c r="B81" s="317" t="s">
        <v>18</v>
      </c>
      <c r="C81" s="25" t="s">
        <v>173</v>
      </c>
      <c r="D81" s="314"/>
      <c r="E81" s="311"/>
      <c r="F81" s="312"/>
    </row>
    <row r="82" spans="1:6" s="302" customFormat="1" ht="38.25" customHeight="1">
      <c r="A82" s="315"/>
      <c r="B82" s="317" t="s">
        <v>20</v>
      </c>
      <c r="C82" s="25" t="s">
        <v>468</v>
      </c>
      <c r="D82" s="314"/>
      <c r="E82" s="311"/>
      <c r="F82" s="312"/>
    </row>
    <row r="83" spans="1:6" s="302" customFormat="1" ht="33" customHeight="1">
      <c r="A83" s="315"/>
      <c r="B83" s="317" t="s">
        <v>22</v>
      </c>
      <c r="C83" s="25" t="s">
        <v>469</v>
      </c>
      <c r="D83" s="314"/>
      <c r="E83" s="311"/>
      <c r="F83" s="312"/>
    </row>
    <row r="84" spans="1:6" s="302" customFormat="1" ht="19.5" customHeight="1">
      <c r="A84" s="349"/>
      <c r="B84" s="320" t="s">
        <v>176</v>
      </c>
      <c r="C84" s="29" t="s">
        <v>177</v>
      </c>
      <c r="D84" s="350">
        <v>9753000</v>
      </c>
      <c r="E84" s="322">
        <v>13753000</v>
      </c>
      <c r="F84" s="323">
        <v>10992926</v>
      </c>
    </row>
    <row r="85" spans="1:6" s="308" customFormat="1" ht="19.5" customHeight="1">
      <c r="A85" s="324"/>
      <c r="B85" s="351" t="s">
        <v>178</v>
      </c>
      <c r="C85" s="352" t="s">
        <v>179</v>
      </c>
      <c r="D85" s="353">
        <v>1200000</v>
      </c>
      <c r="E85" s="354">
        <v>1200000</v>
      </c>
      <c r="F85" s="355">
        <v>1199997</v>
      </c>
    </row>
    <row r="86" spans="1:12" s="302" customFormat="1" ht="19.5" customHeight="1">
      <c r="A86" s="315"/>
      <c r="B86" s="317" t="s">
        <v>180</v>
      </c>
      <c r="C86" s="74" t="s">
        <v>470</v>
      </c>
      <c r="D86" s="314">
        <v>8553000</v>
      </c>
      <c r="E86" s="311">
        <v>10553000</v>
      </c>
      <c r="F86" s="312">
        <v>7792929</v>
      </c>
      <c r="L86" s="356"/>
    </row>
    <row r="87" spans="1:6" s="302" customFormat="1" ht="19.5" customHeight="1">
      <c r="A87" s="315"/>
      <c r="B87" s="317" t="s">
        <v>182</v>
      </c>
      <c r="C87" s="74" t="s">
        <v>183</v>
      </c>
      <c r="D87" s="314"/>
      <c r="E87" s="311">
        <v>2000000</v>
      </c>
      <c r="F87" s="312">
        <v>2000000</v>
      </c>
    </row>
    <row r="88" spans="1:6" s="302" customFormat="1" ht="19.5" customHeight="1">
      <c r="A88" s="315"/>
      <c r="B88" s="317" t="s">
        <v>184</v>
      </c>
      <c r="C88" s="74" t="s">
        <v>471</v>
      </c>
      <c r="D88" s="314"/>
      <c r="E88" s="311"/>
      <c r="F88" s="312"/>
    </row>
    <row r="89" spans="1:6" s="302" customFormat="1" ht="19.5" customHeight="1">
      <c r="A89" s="315" t="s">
        <v>24</v>
      </c>
      <c r="B89" s="19"/>
      <c r="C89" s="67" t="s">
        <v>186</v>
      </c>
      <c r="D89" s="330"/>
      <c r="E89" s="311"/>
      <c r="F89" s="312"/>
    </row>
    <row r="90" spans="1:6" s="308" customFormat="1" ht="19.5" customHeight="1">
      <c r="A90" s="315" t="s">
        <v>42</v>
      </c>
      <c r="B90" s="19"/>
      <c r="C90" s="67" t="s">
        <v>472</v>
      </c>
      <c r="D90" s="307"/>
      <c r="E90" s="307"/>
      <c r="F90" s="307"/>
    </row>
    <row r="91" spans="1:6" s="308" customFormat="1" ht="19.5" customHeight="1">
      <c r="A91" s="315"/>
      <c r="B91" s="317" t="s">
        <v>44</v>
      </c>
      <c r="C91" s="25" t="s">
        <v>188</v>
      </c>
      <c r="D91" s="115"/>
      <c r="E91" s="311"/>
      <c r="F91" s="312"/>
    </row>
    <row r="92" spans="1:6" s="308" customFormat="1" ht="19.5" customHeight="1">
      <c r="A92" s="315"/>
      <c r="B92" s="317" t="s">
        <v>46</v>
      </c>
      <c r="C92" s="25" t="s">
        <v>189</v>
      </c>
      <c r="D92" s="115"/>
      <c r="E92" s="311"/>
      <c r="F92" s="312"/>
    </row>
    <row r="93" spans="1:6" s="308" customFormat="1" ht="19.5" customHeight="1">
      <c r="A93" s="315" t="s">
        <v>56</v>
      </c>
      <c r="B93" s="317"/>
      <c r="C93" s="67" t="s">
        <v>473</v>
      </c>
      <c r="D93" s="330"/>
      <c r="E93" s="330"/>
      <c r="F93" s="330"/>
    </row>
    <row r="94" spans="1:6" s="308" customFormat="1" ht="19.5" customHeight="1">
      <c r="A94" s="315" t="s">
        <v>191</v>
      </c>
      <c r="B94" s="19"/>
      <c r="C94" s="357" t="s">
        <v>474</v>
      </c>
      <c r="D94" s="358">
        <f>+D63+D77+D89+D90+D93</f>
        <v>227263683</v>
      </c>
      <c r="E94" s="358">
        <f>+E63+E77+E89+E90+E93</f>
        <v>401212167</v>
      </c>
      <c r="F94" s="358">
        <f>+F63+F77+F89+F90+F93</f>
        <v>233688686</v>
      </c>
    </row>
    <row r="95" spans="1:6" s="308" customFormat="1" ht="34.5" customHeight="1">
      <c r="A95" s="315" t="s">
        <v>89</v>
      </c>
      <c r="B95" s="19"/>
      <c r="C95" s="67" t="s">
        <v>475</v>
      </c>
      <c r="D95" s="307">
        <f>+D96+D97</f>
        <v>213720317</v>
      </c>
      <c r="E95" s="307">
        <f>+E96+E97</f>
        <v>204075790</v>
      </c>
      <c r="F95" s="307">
        <f>+F96+F97</f>
        <v>204075790</v>
      </c>
    </row>
    <row r="96" spans="1:6" s="302" customFormat="1" ht="37.5" customHeight="1">
      <c r="A96" s="315"/>
      <c r="B96" s="317" t="s">
        <v>476</v>
      </c>
      <c r="C96" s="25" t="s">
        <v>477</v>
      </c>
      <c r="D96" s="115">
        <v>9125317</v>
      </c>
      <c r="E96" s="311">
        <v>9125317</v>
      </c>
      <c r="F96" s="312">
        <v>9125317</v>
      </c>
    </row>
    <row r="97" spans="1:6" s="302" customFormat="1" ht="19.5" customHeight="1">
      <c r="A97" s="315"/>
      <c r="B97" s="317" t="s">
        <v>93</v>
      </c>
      <c r="C97" s="25" t="s">
        <v>478</v>
      </c>
      <c r="D97" s="115">
        <v>204595000</v>
      </c>
      <c r="E97" s="311">
        <v>194950473</v>
      </c>
      <c r="F97" s="312">
        <v>194950473</v>
      </c>
    </row>
    <row r="98" spans="1:6" s="302" customFormat="1" ht="19.5" customHeight="1">
      <c r="A98" s="349" t="s">
        <v>242</v>
      </c>
      <c r="B98" s="359"/>
      <c r="C98" s="360" t="s">
        <v>479</v>
      </c>
      <c r="D98" s="343">
        <f>+D94+D95</f>
        <v>440984000</v>
      </c>
      <c r="E98" s="343">
        <f>+E94+E95</f>
        <v>605287957</v>
      </c>
      <c r="F98" s="343">
        <f>+F94+F95</f>
        <v>437764476</v>
      </c>
    </row>
    <row r="99" spans="1:6" s="302" customFormat="1" ht="19.5" customHeight="1">
      <c r="A99" s="361"/>
      <c r="B99" s="362"/>
      <c r="C99" s="362"/>
      <c r="D99" s="362"/>
      <c r="E99" s="313"/>
      <c r="F99" s="313"/>
    </row>
    <row r="100" spans="1:6" s="302" customFormat="1" ht="19.5" customHeight="1">
      <c r="A100" s="363" t="s">
        <v>480</v>
      </c>
      <c r="B100" s="364"/>
      <c r="C100" s="365"/>
      <c r="D100" s="366">
        <v>22</v>
      </c>
      <c r="E100" s="367">
        <v>22</v>
      </c>
      <c r="F100" s="368">
        <v>21</v>
      </c>
    </row>
    <row r="101" spans="1:6" s="302" customFormat="1" ht="19.5" customHeight="1">
      <c r="A101" s="369" t="s">
        <v>481</v>
      </c>
      <c r="B101" s="370"/>
      <c r="C101" s="371"/>
      <c r="D101" s="372">
        <v>6</v>
      </c>
      <c r="E101" s="322">
        <v>6</v>
      </c>
      <c r="F101" s="323">
        <v>5</v>
      </c>
    </row>
  </sheetData>
  <sheetProtection selectLockedCells="1" selectUnlockedCells="1"/>
  <mergeCells count="3">
    <mergeCell ref="A4:B4"/>
    <mergeCell ref="D4:F5"/>
    <mergeCell ref="A6:B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70"/>
  <rowBreaks count="3" manualBreakCount="3">
    <brk id="27" max="255" man="1"/>
    <brk id="45" max="255" man="1"/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1">
      <selection activeCell="C4" sqref="C4"/>
    </sheetView>
  </sheetViews>
  <sheetFormatPr defaultColWidth="9.00390625" defaultRowHeight="12.75"/>
  <cols>
    <col min="1" max="1" width="9.625" style="287" customWidth="1"/>
    <col min="2" max="2" width="9.625" style="288" customWidth="1"/>
    <col min="3" max="3" width="72.00390625" style="288" customWidth="1"/>
    <col min="4" max="4" width="25.00390625" style="288" customWidth="1"/>
    <col min="5" max="5" width="20.625" style="288" customWidth="1"/>
    <col min="6" max="6" width="21.50390625" style="288" customWidth="1"/>
    <col min="7" max="16384" width="9.375" style="288" customWidth="1"/>
  </cols>
  <sheetData>
    <row r="2" spans="1:6" s="105" customFormat="1" ht="19.5" customHeight="1">
      <c r="A2" s="289"/>
      <c r="B2" s="231"/>
      <c r="C2" s="373"/>
      <c r="D2" s="290" t="s">
        <v>482</v>
      </c>
      <c r="F2" s="105" t="s">
        <v>483</v>
      </c>
    </row>
    <row r="3" spans="1:6" s="294" customFormat="1" ht="54" customHeight="1">
      <c r="A3" s="374" t="s">
        <v>484</v>
      </c>
      <c r="B3" s="374"/>
      <c r="C3" s="375" t="s">
        <v>485</v>
      </c>
      <c r="D3" s="376"/>
      <c r="E3" s="376"/>
      <c r="F3" s="376"/>
    </row>
    <row r="4" spans="1:6" s="302" customFormat="1" ht="33" customHeight="1">
      <c r="A4" s="374" t="s">
        <v>432</v>
      </c>
      <c r="B4" s="374"/>
      <c r="C4" s="377" t="s">
        <v>433</v>
      </c>
      <c r="D4" s="377" t="s">
        <v>434</v>
      </c>
      <c r="E4" s="378" t="s">
        <v>6</v>
      </c>
      <c r="F4" s="379" t="s">
        <v>320</v>
      </c>
    </row>
    <row r="5" spans="1:6" s="303" customFormat="1" ht="19.5" customHeight="1">
      <c r="A5" s="380"/>
      <c r="B5" s="381"/>
      <c r="C5" s="381" t="s">
        <v>226</v>
      </c>
      <c r="D5" s="382"/>
      <c r="E5" s="383"/>
      <c r="F5" s="384"/>
    </row>
    <row r="6" spans="1:6" s="308" customFormat="1" ht="19.5" customHeight="1">
      <c r="A6" s="291" t="s">
        <v>8</v>
      </c>
      <c r="B6" s="385"/>
      <c r="C6" s="386" t="s">
        <v>486</v>
      </c>
      <c r="D6" s="387">
        <f>SUM(D7:D14)</f>
        <v>762000</v>
      </c>
      <c r="E6" s="387">
        <f>SUM(E7:E14)</f>
        <v>1245575</v>
      </c>
      <c r="F6" s="387">
        <f>SUM(F7:F14)</f>
        <v>1244387</v>
      </c>
    </row>
    <row r="7" spans="1:6" s="308" customFormat="1" ht="19.5" customHeight="1">
      <c r="A7" s="298"/>
      <c r="B7" s="309" t="s">
        <v>143</v>
      </c>
      <c r="C7" s="25" t="s">
        <v>487</v>
      </c>
      <c r="D7" s="115"/>
      <c r="E7" s="388"/>
      <c r="F7" s="312"/>
    </row>
    <row r="8" spans="1:6" s="308" customFormat="1" ht="19.5" customHeight="1">
      <c r="A8" s="298"/>
      <c r="B8" s="309" t="s">
        <v>145</v>
      </c>
      <c r="C8" s="25" t="s">
        <v>29</v>
      </c>
      <c r="D8" s="115">
        <v>600000</v>
      </c>
      <c r="E8" s="311">
        <v>907479</v>
      </c>
      <c r="F8" s="312">
        <v>907479</v>
      </c>
    </row>
    <row r="9" spans="1:6" s="308" customFormat="1" ht="19.5" customHeight="1">
      <c r="A9" s="298"/>
      <c r="B9" s="309" t="s">
        <v>147</v>
      </c>
      <c r="C9" s="25" t="s">
        <v>488</v>
      </c>
      <c r="D9" s="115"/>
      <c r="E9" s="311"/>
      <c r="F9" s="312"/>
    </row>
    <row r="10" spans="1:6" s="308" customFormat="1" ht="19.5" customHeight="1">
      <c r="A10" s="298"/>
      <c r="B10" s="309" t="s">
        <v>149</v>
      </c>
      <c r="C10" s="25" t="s">
        <v>33</v>
      </c>
      <c r="D10" s="115"/>
      <c r="E10" s="311"/>
      <c r="F10" s="312"/>
    </row>
    <row r="11" spans="1:6" s="308" customFormat="1" ht="19.5" customHeight="1">
      <c r="A11" s="298"/>
      <c r="B11" s="309" t="s">
        <v>489</v>
      </c>
      <c r="C11" s="25" t="s">
        <v>35</v>
      </c>
      <c r="D11" s="115">
        <v>162000</v>
      </c>
      <c r="E11" s="311">
        <v>245021</v>
      </c>
      <c r="F11" s="312">
        <v>245021</v>
      </c>
    </row>
    <row r="12" spans="1:6" s="308" customFormat="1" ht="19.5" customHeight="1">
      <c r="A12" s="298"/>
      <c r="B12" s="309" t="s">
        <v>153</v>
      </c>
      <c r="C12" s="25" t="s">
        <v>441</v>
      </c>
      <c r="D12" s="115"/>
      <c r="E12" s="311">
        <v>1998</v>
      </c>
      <c r="F12" s="312">
        <v>1782</v>
      </c>
    </row>
    <row r="13" spans="1:6" s="313" customFormat="1" ht="19.5" customHeight="1">
      <c r="A13" s="298"/>
      <c r="B13" s="309" t="s">
        <v>155</v>
      </c>
      <c r="C13" s="25" t="s">
        <v>490</v>
      </c>
      <c r="D13" s="115"/>
      <c r="E13" s="311">
        <v>90717</v>
      </c>
      <c r="F13" s="312">
        <v>89745</v>
      </c>
    </row>
    <row r="14" spans="1:6" s="313" customFormat="1" ht="19.5" customHeight="1">
      <c r="A14" s="298"/>
      <c r="B14" s="309" t="s">
        <v>157</v>
      </c>
      <c r="C14" s="25" t="s">
        <v>491</v>
      </c>
      <c r="D14" s="115"/>
      <c r="E14" s="311">
        <v>360</v>
      </c>
      <c r="F14" s="312">
        <v>360</v>
      </c>
    </row>
    <row r="15" spans="1:6" s="308" customFormat="1" ht="19.5" customHeight="1">
      <c r="A15" s="298" t="s">
        <v>10</v>
      </c>
      <c r="B15" s="305"/>
      <c r="C15" s="306" t="s">
        <v>492</v>
      </c>
      <c r="D15" s="307">
        <f>SUM(D16:D19)</f>
        <v>0</v>
      </c>
      <c r="E15" s="307">
        <f>SUM(E16:E19)</f>
        <v>835061</v>
      </c>
      <c r="F15" s="307">
        <f>SUM(F16:F19)</f>
        <v>835061</v>
      </c>
    </row>
    <row r="16" spans="1:6" s="313" customFormat="1" ht="19.5" customHeight="1">
      <c r="A16" s="298"/>
      <c r="B16" s="309" t="s">
        <v>12</v>
      </c>
      <c r="C16" s="25" t="s">
        <v>493</v>
      </c>
      <c r="D16" s="115"/>
      <c r="E16" s="311">
        <v>835061</v>
      </c>
      <c r="F16" s="312">
        <v>835061</v>
      </c>
    </row>
    <row r="17" spans="1:6" s="313" customFormat="1" ht="19.5" customHeight="1">
      <c r="A17" s="298"/>
      <c r="B17" s="309" t="s">
        <v>14</v>
      </c>
      <c r="C17" s="25" t="s">
        <v>494</v>
      </c>
      <c r="D17" s="115"/>
      <c r="E17" s="311"/>
      <c r="F17" s="312"/>
    </row>
    <row r="18" spans="1:6" s="313" customFormat="1" ht="19.5" customHeight="1">
      <c r="A18" s="298"/>
      <c r="B18" s="309" t="s">
        <v>16</v>
      </c>
      <c r="C18" s="25" t="s">
        <v>495</v>
      </c>
      <c r="D18" s="115"/>
      <c r="E18" s="311"/>
      <c r="F18" s="312"/>
    </row>
    <row r="19" spans="1:6" s="313" customFormat="1" ht="19.5" customHeight="1">
      <c r="A19" s="298"/>
      <c r="B19" s="309" t="s">
        <v>18</v>
      </c>
      <c r="C19" s="25" t="s">
        <v>240</v>
      </c>
      <c r="D19" s="115"/>
      <c r="E19" s="311"/>
      <c r="F19" s="312"/>
    </row>
    <row r="20" spans="1:6" s="390" customFormat="1" ht="19.5" customHeight="1">
      <c r="A20" s="298" t="s">
        <v>24</v>
      </c>
      <c r="B20" s="19"/>
      <c r="C20" s="19" t="s">
        <v>496</v>
      </c>
      <c r="D20" s="389"/>
      <c r="E20" s="331"/>
      <c r="F20" s="332"/>
    </row>
    <row r="21" spans="1:6" s="313" customFormat="1" ht="19.5" customHeight="1">
      <c r="A21" s="315" t="s">
        <v>42</v>
      </c>
      <c r="B21" s="316"/>
      <c r="C21" s="316" t="s">
        <v>497</v>
      </c>
      <c r="D21" s="330">
        <v>15000</v>
      </c>
      <c r="E21" s="331">
        <v>15000</v>
      </c>
      <c r="F21" s="332">
        <v>0</v>
      </c>
    </row>
    <row r="22" spans="1:6" s="308" customFormat="1" ht="19.5" customHeight="1">
      <c r="A22" s="315" t="s">
        <v>56</v>
      </c>
      <c r="B22" s="305"/>
      <c r="C22" s="316" t="s">
        <v>498</v>
      </c>
      <c r="D22" s="330"/>
      <c r="E22" s="311"/>
      <c r="F22" s="312"/>
    </row>
    <row r="23" spans="1:6" s="308" customFormat="1" ht="31.5" customHeight="1">
      <c r="A23" s="298" t="s">
        <v>191</v>
      </c>
      <c r="B23" s="335"/>
      <c r="C23" s="316" t="s">
        <v>499</v>
      </c>
      <c r="D23" s="307">
        <f>+D24+D25</f>
        <v>824000</v>
      </c>
      <c r="E23" s="307">
        <f>+E24+E25</f>
        <v>824704</v>
      </c>
      <c r="F23" s="307">
        <f>+F24+F25</f>
        <v>824704</v>
      </c>
    </row>
    <row r="24" spans="1:6" s="308" customFormat="1" ht="19.5" customHeight="1">
      <c r="A24" s="298"/>
      <c r="B24" s="317" t="s">
        <v>83</v>
      </c>
      <c r="C24" s="336" t="s">
        <v>500</v>
      </c>
      <c r="D24" s="314">
        <v>824000</v>
      </c>
      <c r="E24" s="311">
        <v>824704</v>
      </c>
      <c r="F24" s="312">
        <v>824704</v>
      </c>
    </row>
    <row r="25" spans="1:6" s="308" customFormat="1" ht="19.5" customHeight="1">
      <c r="A25" s="298"/>
      <c r="B25" s="317" t="s">
        <v>85</v>
      </c>
      <c r="C25" s="336" t="s">
        <v>501</v>
      </c>
      <c r="D25" s="314"/>
      <c r="E25" s="311"/>
      <c r="F25" s="312"/>
    </row>
    <row r="26" spans="1:6" s="313" customFormat="1" ht="19.5" customHeight="1">
      <c r="A26" s="337" t="s">
        <v>89</v>
      </c>
      <c r="B26" s="338"/>
      <c r="C26" s="316" t="s">
        <v>502</v>
      </c>
      <c r="D26" s="330">
        <v>69915000</v>
      </c>
      <c r="E26" s="331">
        <v>68393034</v>
      </c>
      <c r="F26" s="332">
        <v>68393034</v>
      </c>
    </row>
    <row r="27" spans="1:6" s="313" customFormat="1" ht="19.5" customHeight="1">
      <c r="A27" s="340" t="s">
        <v>242</v>
      </c>
      <c r="B27" s="341"/>
      <c r="C27" s="342" t="s">
        <v>503</v>
      </c>
      <c r="D27" s="343">
        <f>SUM(D6,D15,D20,D21,D22,D23,D26)</f>
        <v>71516000</v>
      </c>
      <c r="E27" s="343">
        <f>SUM(E6,E15,E20,E21,E22,E23,E26)</f>
        <v>71313374</v>
      </c>
      <c r="F27" s="343">
        <f>SUM(F6,F15,F20,F21,F22,F23,F26)</f>
        <v>71297186</v>
      </c>
    </row>
    <row r="28" spans="1:4" s="303" customFormat="1" ht="19.5" customHeight="1">
      <c r="A28" s="391"/>
      <c r="B28" s="392"/>
      <c r="C28" s="392" t="s">
        <v>227</v>
      </c>
      <c r="D28" s="393"/>
    </row>
    <row r="29" spans="1:6" s="308" customFormat="1" ht="19.5" customHeight="1">
      <c r="A29" s="394" t="s">
        <v>8</v>
      </c>
      <c r="B29" s="395"/>
      <c r="C29" s="187" t="s">
        <v>465</v>
      </c>
      <c r="D29" s="387">
        <f>SUM(D30:D34)</f>
        <v>71516000</v>
      </c>
      <c r="E29" s="387">
        <f>SUM(E30:E34)</f>
        <v>71191969</v>
      </c>
      <c r="F29" s="387">
        <f>SUM(F30:F34)</f>
        <v>70756582</v>
      </c>
    </row>
    <row r="30" spans="1:6" s="302" customFormat="1" ht="19.5" customHeight="1">
      <c r="A30" s="315"/>
      <c r="B30" s="317" t="s">
        <v>143</v>
      </c>
      <c r="C30" s="25" t="s">
        <v>144</v>
      </c>
      <c r="D30" s="314">
        <v>45068000</v>
      </c>
      <c r="E30" s="396">
        <v>47883570</v>
      </c>
      <c r="F30" s="397">
        <v>47833198</v>
      </c>
    </row>
    <row r="31" spans="1:6" s="302" customFormat="1" ht="30" customHeight="1">
      <c r="A31" s="315"/>
      <c r="B31" s="317" t="s">
        <v>145</v>
      </c>
      <c r="C31" s="25" t="s">
        <v>146</v>
      </c>
      <c r="D31" s="314">
        <v>13356000</v>
      </c>
      <c r="E31" s="396">
        <v>13284964</v>
      </c>
      <c r="F31" s="397">
        <v>13284625</v>
      </c>
    </row>
    <row r="32" spans="1:6" s="302" customFormat="1" ht="19.5" customHeight="1">
      <c r="A32" s="315"/>
      <c r="B32" s="317" t="s">
        <v>147</v>
      </c>
      <c r="C32" s="25" t="s">
        <v>148</v>
      </c>
      <c r="D32" s="314">
        <v>13092000</v>
      </c>
      <c r="E32" s="396">
        <v>9634835</v>
      </c>
      <c r="F32" s="397">
        <v>9250159</v>
      </c>
    </row>
    <row r="33" spans="1:6" s="302" customFormat="1" ht="19.5" customHeight="1">
      <c r="A33" s="315"/>
      <c r="B33" s="317" t="s">
        <v>149</v>
      </c>
      <c r="C33" s="25" t="s">
        <v>150</v>
      </c>
      <c r="D33" s="314"/>
      <c r="E33" s="396">
        <v>388600</v>
      </c>
      <c r="F33" s="397">
        <v>388600</v>
      </c>
    </row>
    <row r="34" spans="1:6" s="302" customFormat="1" ht="19.5" customHeight="1">
      <c r="A34" s="315"/>
      <c r="B34" s="317" t="s">
        <v>151</v>
      </c>
      <c r="C34" s="25" t="s">
        <v>152</v>
      </c>
      <c r="D34" s="314"/>
      <c r="E34" s="396"/>
      <c r="F34" s="397"/>
    </row>
    <row r="35" spans="1:6" s="302" customFormat="1" ht="19.5" customHeight="1">
      <c r="A35" s="315" t="s">
        <v>10</v>
      </c>
      <c r="B35" s="19"/>
      <c r="C35" s="67" t="s">
        <v>504</v>
      </c>
      <c r="D35" s="398">
        <f>SUM(D36:D39)</f>
        <v>0</v>
      </c>
      <c r="E35" s="398">
        <f>SUM(E36:E39)</f>
        <v>121405</v>
      </c>
      <c r="F35" s="398">
        <f>SUM(F36:F39)</f>
        <v>121405</v>
      </c>
    </row>
    <row r="36" spans="1:6" s="308" customFormat="1" ht="19.5" customHeight="1">
      <c r="A36" s="315"/>
      <c r="B36" s="317" t="s">
        <v>12</v>
      </c>
      <c r="C36" s="25" t="s">
        <v>413</v>
      </c>
      <c r="D36" s="314"/>
      <c r="E36" s="311">
        <v>121405</v>
      </c>
      <c r="F36" s="312">
        <v>121405</v>
      </c>
    </row>
    <row r="37" spans="1:6" s="302" customFormat="1" ht="19.5" customHeight="1">
      <c r="A37" s="315"/>
      <c r="B37" s="317" t="s">
        <v>14</v>
      </c>
      <c r="C37" s="25" t="s">
        <v>171</v>
      </c>
      <c r="D37" s="314"/>
      <c r="E37" s="396"/>
      <c r="F37" s="397"/>
    </row>
    <row r="38" spans="1:6" s="302" customFormat="1" ht="34.5" customHeight="1">
      <c r="A38" s="315"/>
      <c r="B38" s="317" t="s">
        <v>20</v>
      </c>
      <c r="C38" s="25" t="s">
        <v>468</v>
      </c>
      <c r="D38" s="314"/>
      <c r="E38" s="396"/>
      <c r="F38" s="397"/>
    </row>
    <row r="39" spans="1:6" s="302" customFormat="1" ht="19.5" customHeight="1">
      <c r="A39" s="315"/>
      <c r="B39" s="317" t="s">
        <v>176</v>
      </c>
      <c r="C39" s="25" t="s">
        <v>505</v>
      </c>
      <c r="D39" s="314"/>
      <c r="E39" s="396"/>
      <c r="F39" s="397"/>
    </row>
    <row r="40" spans="1:6" s="302" customFormat="1" ht="19.5" customHeight="1">
      <c r="A40" s="315" t="s">
        <v>24</v>
      </c>
      <c r="B40" s="19"/>
      <c r="C40" s="67" t="s">
        <v>506</v>
      </c>
      <c r="D40" s="330"/>
      <c r="E40" s="396"/>
      <c r="F40" s="397"/>
    </row>
    <row r="41" spans="1:6" s="302" customFormat="1" ht="19.5" customHeight="1">
      <c r="A41" s="349" t="s">
        <v>42</v>
      </c>
      <c r="B41" s="359"/>
      <c r="C41" s="360" t="s">
        <v>507</v>
      </c>
      <c r="D41" s="343">
        <f>+D29+D35+D40</f>
        <v>71516000</v>
      </c>
      <c r="E41" s="343">
        <f>+E29+E35+E40</f>
        <v>71313374</v>
      </c>
      <c r="F41" s="343">
        <f>+F29+F35+F40</f>
        <v>70877987</v>
      </c>
    </row>
    <row r="42" spans="1:4" s="302" customFormat="1" ht="19.5" customHeight="1">
      <c r="A42" s="361"/>
      <c r="B42" s="362"/>
      <c r="C42" s="362"/>
      <c r="D42" s="362"/>
    </row>
    <row r="43" spans="1:6" s="302" customFormat="1" ht="19.5" customHeight="1">
      <c r="A43" s="363" t="s">
        <v>480</v>
      </c>
      <c r="B43" s="364"/>
      <c r="C43" s="365"/>
      <c r="D43" s="366">
        <v>15</v>
      </c>
      <c r="E43" s="399">
        <v>15</v>
      </c>
      <c r="F43" s="400">
        <v>15</v>
      </c>
    </row>
    <row r="44" spans="1:6" s="302" customFormat="1" ht="19.5" customHeight="1">
      <c r="A44" s="369" t="s">
        <v>508</v>
      </c>
      <c r="B44" s="370"/>
      <c r="C44" s="371"/>
      <c r="D44" s="372">
        <f>-E44</f>
        <v>0</v>
      </c>
      <c r="E44" s="401">
        <v>0</v>
      </c>
      <c r="F44" s="402">
        <v>0</v>
      </c>
    </row>
  </sheetData>
  <sheetProtection selectLockedCells="1" selectUnlockedCells="1"/>
  <mergeCells count="3">
    <mergeCell ref="A3:B3"/>
    <mergeCell ref="D3:F3"/>
    <mergeCell ref="A4:B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B19">
      <selection activeCell="I11" sqref="I11"/>
    </sheetView>
  </sheetViews>
  <sheetFormatPr defaultColWidth="9.00390625" defaultRowHeight="12.75"/>
  <cols>
    <col min="1" max="1" width="9.625" style="287" customWidth="1"/>
    <col min="2" max="2" width="9.625" style="288" customWidth="1"/>
    <col min="3" max="3" width="72.00390625" style="288" customWidth="1"/>
    <col min="4" max="4" width="25.00390625" style="288" customWidth="1"/>
    <col min="5" max="6" width="21.875" style="288" customWidth="1"/>
    <col min="7" max="16384" width="9.375" style="288" customWidth="1"/>
  </cols>
  <sheetData>
    <row r="1" spans="1:6" s="105" customFormat="1" ht="19.5" customHeight="1">
      <c r="A1" s="289"/>
      <c r="B1" s="231"/>
      <c r="C1" s="373"/>
      <c r="D1" s="290" t="s">
        <v>509</v>
      </c>
      <c r="F1" s="105" t="s">
        <v>510</v>
      </c>
    </row>
    <row r="2" spans="1:6" s="294" customFormat="1" ht="57.75" customHeight="1">
      <c r="A2" s="291" t="s">
        <v>484</v>
      </c>
      <c r="B2" s="291"/>
      <c r="C2" s="292" t="s">
        <v>511</v>
      </c>
      <c r="D2" s="403"/>
      <c r="E2" s="403"/>
      <c r="F2" s="403"/>
    </row>
    <row r="3" spans="1:6" s="302" customFormat="1" ht="36" customHeight="1">
      <c r="A3" s="291" t="s">
        <v>432</v>
      </c>
      <c r="B3" s="291"/>
      <c r="C3" s="344" t="s">
        <v>433</v>
      </c>
      <c r="D3" s="344" t="s">
        <v>434</v>
      </c>
      <c r="E3" s="346" t="s">
        <v>6</v>
      </c>
      <c r="F3" s="347" t="s">
        <v>320</v>
      </c>
    </row>
    <row r="4" spans="1:6" s="303" customFormat="1" ht="19.5" customHeight="1">
      <c r="A4" s="298">
        <v>1</v>
      </c>
      <c r="B4" s="299">
        <v>2</v>
      </c>
      <c r="C4" s="299">
        <v>3</v>
      </c>
      <c r="D4" s="299">
        <v>4</v>
      </c>
      <c r="E4" s="300"/>
      <c r="F4" s="301"/>
    </row>
    <row r="5" spans="1:6" s="303" customFormat="1" ht="19.5" customHeight="1">
      <c r="A5" s="298"/>
      <c r="B5" s="299"/>
      <c r="C5" s="299" t="s">
        <v>226</v>
      </c>
      <c r="D5" s="304"/>
      <c r="E5" s="300"/>
      <c r="F5" s="301"/>
    </row>
    <row r="6" spans="1:6" s="308" customFormat="1" ht="19.5" customHeight="1">
      <c r="A6" s="298" t="s">
        <v>8</v>
      </c>
      <c r="B6" s="305"/>
      <c r="C6" s="306" t="s">
        <v>512</v>
      </c>
      <c r="D6" s="307">
        <f>SUM(D7:D14)</f>
        <v>3400000</v>
      </c>
      <c r="E6" s="307">
        <f>SUM(E7:E14)</f>
        <v>4180876</v>
      </c>
      <c r="F6" s="307">
        <f>SUM(F7:F14)</f>
        <v>3241168</v>
      </c>
    </row>
    <row r="7" spans="1:6" s="308" customFormat="1" ht="19.5" customHeight="1">
      <c r="A7" s="298"/>
      <c r="B7" s="309" t="s">
        <v>143</v>
      </c>
      <c r="C7" s="25" t="s">
        <v>487</v>
      </c>
      <c r="D7" s="314"/>
      <c r="E7" s="388"/>
      <c r="F7" s="404"/>
    </row>
    <row r="8" spans="1:6" s="308" customFormat="1" ht="19.5" customHeight="1">
      <c r="A8" s="298"/>
      <c r="B8" s="309" t="s">
        <v>145</v>
      </c>
      <c r="C8" s="25" t="s">
        <v>29</v>
      </c>
      <c r="D8" s="115"/>
      <c r="E8" s="311"/>
      <c r="F8" s="312"/>
    </row>
    <row r="9" spans="1:6" s="308" customFormat="1" ht="19.5" customHeight="1">
      <c r="A9" s="298"/>
      <c r="B9" s="309" t="s">
        <v>147</v>
      </c>
      <c r="C9" s="25" t="s">
        <v>440</v>
      </c>
      <c r="D9" s="314">
        <v>700000</v>
      </c>
      <c r="E9" s="311">
        <v>700000</v>
      </c>
      <c r="F9" s="312">
        <v>504791</v>
      </c>
    </row>
    <row r="10" spans="1:6" s="308" customFormat="1" ht="19.5" customHeight="1">
      <c r="A10" s="298"/>
      <c r="B10" s="309" t="s">
        <v>149</v>
      </c>
      <c r="C10" s="25" t="s">
        <v>33</v>
      </c>
      <c r="D10" s="314">
        <v>1977000</v>
      </c>
      <c r="E10" s="311">
        <v>1977000</v>
      </c>
      <c r="F10" s="312">
        <v>1438897</v>
      </c>
    </row>
    <row r="11" spans="1:6" s="308" customFormat="1" ht="19.5" customHeight="1">
      <c r="A11" s="298"/>
      <c r="B11" s="309" t="s">
        <v>489</v>
      </c>
      <c r="C11" s="25" t="s">
        <v>35</v>
      </c>
      <c r="D11" s="314">
        <v>723000</v>
      </c>
      <c r="E11" s="311">
        <v>723000</v>
      </c>
      <c r="F11" s="312">
        <v>517398</v>
      </c>
    </row>
    <row r="12" spans="1:6" s="308" customFormat="1" ht="19.5" customHeight="1">
      <c r="A12" s="298"/>
      <c r="B12" s="309" t="s">
        <v>153</v>
      </c>
      <c r="C12" s="25" t="s">
        <v>513</v>
      </c>
      <c r="D12" s="314"/>
      <c r="E12" s="311">
        <v>631000</v>
      </c>
      <c r="F12" s="312">
        <v>631000</v>
      </c>
    </row>
    <row r="13" spans="1:6" s="313" customFormat="1" ht="19.5" customHeight="1">
      <c r="A13" s="298"/>
      <c r="B13" s="309" t="s">
        <v>155</v>
      </c>
      <c r="C13" s="25" t="s">
        <v>490</v>
      </c>
      <c r="D13" s="314"/>
      <c r="E13" s="311">
        <v>149462</v>
      </c>
      <c r="F13" s="312">
        <v>148668</v>
      </c>
    </row>
    <row r="14" spans="1:6" s="313" customFormat="1" ht="19.5" customHeight="1">
      <c r="A14" s="298"/>
      <c r="B14" s="309" t="s">
        <v>157</v>
      </c>
      <c r="C14" s="25" t="s">
        <v>491</v>
      </c>
      <c r="D14" s="314"/>
      <c r="E14" s="311">
        <v>414</v>
      </c>
      <c r="F14" s="312">
        <v>414</v>
      </c>
    </row>
    <row r="15" spans="1:6" s="308" customFormat="1" ht="19.5" customHeight="1">
      <c r="A15" s="298" t="s">
        <v>10</v>
      </c>
      <c r="B15" s="305"/>
      <c r="C15" s="306" t="s">
        <v>492</v>
      </c>
      <c r="D15" s="307">
        <f>SUM(D16:D19)</f>
        <v>0</v>
      </c>
      <c r="E15" s="398">
        <f>SUM(E16:E19)</f>
        <v>155305</v>
      </c>
      <c r="F15" s="398">
        <f>SUM(F16:F19)</f>
        <v>155305</v>
      </c>
    </row>
    <row r="16" spans="1:6" s="313" customFormat="1" ht="19.5" customHeight="1">
      <c r="A16" s="298"/>
      <c r="B16" s="309" t="s">
        <v>12</v>
      </c>
      <c r="C16" s="25" t="s">
        <v>514</v>
      </c>
      <c r="D16" s="314"/>
      <c r="E16" s="311"/>
      <c r="F16" s="312"/>
    </row>
    <row r="17" spans="1:6" s="313" customFormat="1" ht="19.5" customHeight="1">
      <c r="A17" s="298"/>
      <c r="B17" s="309" t="s">
        <v>14</v>
      </c>
      <c r="C17" s="25" t="s">
        <v>494</v>
      </c>
      <c r="D17" s="314"/>
      <c r="E17" s="311"/>
      <c r="F17" s="312"/>
    </row>
    <row r="18" spans="1:6" s="313" customFormat="1" ht="19.5" customHeight="1">
      <c r="A18" s="298"/>
      <c r="B18" s="309" t="s">
        <v>16</v>
      </c>
      <c r="C18" s="25" t="s">
        <v>495</v>
      </c>
      <c r="D18" s="314"/>
      <c r="E18" s="311"/>
      <c r="F18" s="312"/>
    </row>
    <row r="19" spans="1:6" s="313" customFormat="1" ht="19.5" customHeight="1">
      <c r="A19" s="298"/>
      <c r="B19" s="309" t="s">
        <v>18</v>
      </c>
      <c r="C19" s="25" t="s">
        <v>240</v>
      </c>
      <c r="D19" s="314"/>
      <c r="E19" s="311">
        <v>155305</v>
      </c>
      <c r="F19" s="312">
        <v>155305</v>
      </c>
    </row>
    <row r="20" spans="1:6" s="313" customFormat="1" ht="19.5" customHeight="1">
      <c r="A20" s="315" t="s">
        <v>24</v>
      </c>
      <c r="B20" s="316"/>
      <c r="C20" s="316" t="s">
        <v>496</v>
      </c>
      <c r="D20" s="330"/>
      <c r="E20" s="311"/>
      <c r="F20" s="312"/>
    </row>
    <row r="21" spans="1:6" s="308" customFormat="1" ht="19.5" customHeight="1">
      <c r="A21" s="315" t="s">
        <v>42</v>
      </c>
      <c r="B21" s="305"/>
      <c r="C21" s="316" t="s">
        <v>515</v>
      </c>
      <c r="D21" s="330"/>
      <c r="E21" s="311"/>
      <c r="F21" s="312"/>
    </row>
    <row r="22" spans="1:6" s="308" customFormat="1" ht="33.75" customHeight="1">
      <c r="A22" s="298" t="s">
        <v>56</v>
      </c>
      <c r="B22" s="335"/>
      <c r="C22" s="316" t="s">
        <v>516</v>
      </c>
      <c r="D22" s="307">
        <f>+D23+D24</f>
        <v>185000</v>
      </c>
      <c r="E22" s="307">
        <f>+E23+E24</f>
        <v>185670</v>
      </c>
      <c r="F22" s="307">
        <f>+F23+F24</f>
        <v>185670</v>
      </c>
    </row>
    <row r="23" spans="1:6" s="308" customFormat="1" ht="19.5" customHeight="1">
      <c r="A23" s="298"/>
      <c r="B23" s="317" t="s">
        <v>58</v>
      </c>
      <c r="C23" s="336" t="s">
        <v>500</v>
      </c>
      <c r="D23" s="330">
        <v>185000</v>
      </c>
      <c r="E23" s="311">
        <v>185670</v>
      </c>
      <c r="F23" s="312">
        <v>185670</v>
      </c>
    </row>
    <row r="24" spans="1:6" s="308" customFormat="1" ht="19.5" customHeight="1">
      <c r="A24" s="298"/>
      <c r="B24" s="317" t="s">
        <v>70</v>
      </c>
      <c r="C24" s="336" t="s">
        <v>501</v>
      </c>
      <c r="D24" s="330"/>
      <c r="E24" s="311"/>
      <c r="F24" s="312"/>
    </row>
    <row r="25" spans="1:6" s="313" customFormat="1" ht="19.5" customHeight="1">
      <c r="A25" s="337" t="s">
        <v>191</v>
      </c>
      <c r="B25" s="338"/>
      <c r="C25" s="316" t="s">
        <v>517</v>
      </c>
      <c r="D25" s="330">
        <v>134680000</v>
      </c>
      <c r="E25" s="331">
        <v>126557439</v>
      </c>
      <c r="F25" s="332">
        <v>126557439</v>
      </c>
    </row>
    <row r="26" spans="1:6" s="313" customFormat="1" ht="19.5" customHeight="1">
      <c r="A26" s="340" t="s">
        <v>89</v>
      </c>
      <c r="B26" s="341"/>
      <c r="C26" s="342" t="s">
        <v>518</v>
      </c>
      <c r="D26" s="405">
        <f>SUM(D6,D15,D20,D21,D22,D25)</f>
        <v>138265000</v>
      </c>
      <c r="E26" s="343">
        <f>SUM(E6,E15,E20,E21,E22,E25)</f>
        <v>131079290</v>
      </c>
      <c r="F26" s="343">
        <f>SUM(F6,F15,F20,F21,F22,F25)</f>
        <v>130139582</v>
      </c>
    </row>
    <row r="27" spans="1:6" s="308" customFormat="1" ht="19.5" customHeight="1">
      <c r="A27" s="315" t="s">
        <v>8</v>
      </c>
      <c r="B27" s="19"/>
      <c r="C27" s="67" t="s">
        <v>465</v>
      </c>
      <c r="D27" s="307">
        <f>SUM(D28:D32)</f>
        <v>136857000</v>
      </c>
      <c r="E27" s="398">
        <f>SUM(E28:E32)</f>
        <v>130068431</v>
      </c>
      <c r="F27" s="398">
        <f>SUM(F28:F32)</f>
        <v>128941675</v>
      </c>
    </row>
    <row r="28" spans="1:6" s="302" customFormat="1" ht="19.5" customHeight="1">
      <c r="A28" s="315"/>
      <c r="B28" s="317" t="s">
        <v>143</v>
      </c>
      <c r="C28" s="25" t="s">
        <v>144</v>
      </c>
      <c r="D28" s="314">
        <v>81215000</v>
      </c>
      <c r="E28" s="311">
        <v>78561287</v>
      </c>
      <c r="F28" s="312">
        <v>78528153</v>
      </c>
    </row>
    <row r="29" spans="1:6" s="302" customFormat="1" ht="29.25" customHeight="1">
      <c r="A29" s="315"/>
      <c r="B29" s="317" t="s">
        <v>145</v>
      </c>
      <c r="C29" s="25" t="s">
        <v>146</v>
      </c>
      <c r="D29" s="314">
        <v>23374000</v>
      </c>
      <c r="E29" s="311">
        <v>22945610</v>
      </c>
      <c r="F29" s="312">
        <v>22945610</v>
      </c>
    </row>
    <row r="30" spans="1:6" s="302" customFormat="1" ht="19.5" customHeight="1">
      <c r="A30" s="315"/>
      <c r="B30" s="317" t="s">
        <v>147</v>
      </c>
      <c r="C30" s="25" t="s">
        <v>148</v>
      </c>
      <c r="D30" s="314">
        <v>32268000</v>
      </c>
      <c r="E30" s="396">
        <v>28561534</v>
      </c>
      <c r="F30" s="397">
        <v>27467912</v>
      </c>
    </row>
    <row r="31" spans="1:6" s="302" customFormat="1" ht="19.5" customHeight="1">
      <c r="A31" s="315"/>
      <c r="B31" s="317" t="s">
        <v>149</v>
      </c>
      <c r="C31" s="25" t="s">
        <v>150</v>
      </c>
      <c r="D31" s="314"/>
      <c r="E31" s="396"/>
      <c r="F31" s="397"/>
    </row>
    <row r="32" spans="1:6" s="302" customFormat="1" ht="19.5" customHeight="1">
      <c r="A32" s="315"/>
      <c r="B32" s="317" t="s">
        <v>151</v>
      </c>
      <c r="C32" s="25" t="s">
        <v>152</v>
      </c>
      <c r="D32" s="314"/>
      <c r="E32" s="396"/>
      <c r="F32" s="397"/>
    </row>
    <row r="33" spans="1:6" s="302" customFormat="1" ht="19.5" customHeight="1">
      <c r="A33" s="315" t="s">
        <v>10</v>
      </c>
      <c r="B33" s="19"/>
      <c r="C33" s="67" t="s">
        <v>504</v>
      </c>
      <c r="D33" s="307">
        <f>SUM(D34:D37)</f>
        <v>1408000</v>
      </c>
      <c r="E33" s="307">
        <f>SUM(E34:E37)</f>
        <v>1010859</v>
      </c>
      <c r="F33" s="307">
        <f>SUM(F34:F37)</f>
        <v>1010859</v>
      </c>
    </row>
    <row r="34" spans="1:6" s="308" customFormat="1" ht="19.5" customHeight="1">
      <c r="A34" s="315"/>
      <c r="B34" s="317" t="s">
        <v>12</v>
      </c>
      <c r="C34" s="25" t="s">
        <v>519</v>
      </c>
      <c r="D34" s="314">
        <v>1408000</v>
      </c>
      <c r="E34" s="311">
        <v>1010859</v>
      </c>
      <c r="F34" s="312">
        <v>1010859</v>
      </c>
    </row>
    <row r="35" spans="1:6" s="302" customFormat="1" ht="19.5" customHeight="1">
      <c r="A35" s="315"/>
      <c r="B35" s="317" t="s">
        <v>14</v>
      </c>
      <c r="C35" s="25" t="s">
        <v>171</v>
      </c>
      <c r="D35" s="314"/>
      <c r="E35" s="396"/>
      <c r="F35" s="397"/>
    </row>
    <row r="36" spans="1:6" s="302" customFormat="1" ht="37.5" customHeight="1">
      <c r="A36" s="315"/>
      <c r="B36" s="317" t="s">
        <v>20</v>
      </c>
      <c r="C36" s="25" t="s">
        <v>468</v>
      </c>
      <c r="D36" s="314"/>
      <c r="E36" s="396"/>
      <c r="F36" s="397"/>
    </row>
    <row r="37" spans="1:6" s="302" customFormat="1" ht="19.5" customHeight="1">
      <c r="A37" s="315"/>
      <c r="B37" s="317" t="s">
        <v>176</v>
      </c>
      <c r="C37" s="25" t="s">
        <v>505</v>
      </c>
      <c r="D37" s="314"/>
      <c r="E37" s="396"/>
      <c r="F37" s="397"/>
    </row>
    <row r="38" spans="1:6" s="302" customFormat="1" ht="19.5" customHeight="1">
      <c r="A38" s="315" t="s">
        <v>24</v>
      </c>
      <c r="B38" s="19"/>
      <c r="C38" s="67" t="s">
        <v>520</v>
      </c>
      <c r="D38" s="330"/>
      <c r="E38" s="396"/>
      <c r="F38" s="397"/>
    </row>
    <row r="39" spans="1:6" s="302" customFormat="1" ht="19.5" customHeight="1">
      <c r="A39" s="349" t="s">
        <v>42</v>
      </c>
      <c r="B39" s="359"/>
      <c r="C39" s="360" t="s">
        <v>507</v>
      </c>
      <c r="D39" s="405">
        <f>+D27+D33+D38</f>
        <v>138265000</v>
      </c>
      <c r="E39" s="405">
        <f>+E27+E33+E38</f>
        <v>131079290</v>
      </c>
      <c r="F39" s="405">
        <f>+F27+F33+F38</f>
        <v>129952534</v>
      </c>
    </row>
    <row r="40" spans="1:4" s="302" customFormat="1" ht="19.5" customHeight="1">
      <c r="A40" s="361"/>
      <c r="B40" s="362"/>
      <c r="C40" s="362"/>
      <c r="D40" s="362"/>
    </row>
    <row r="41" spans="1:6" s="302" customFormat="1" ht="19.5" customHeight="1">
      <c r="A41" s="406" t="s">
        <v>480</v>
      </c>
      <c r="B41" s="407"/>
      <c r="C41" s="408"/>
      <c r="D41" s="409">
        <v>26</v>
      </c>
      <c r="E41" s="410">
        <v>26</v>
      </c>
      <c r="F41" s="411">
        <v>26</v>
      </c>
    </row>
    <row r="42" spans="1:6" s="302" customFormat="1" ht="19.5" customHeight="1">
      <c r="A42" s="406" t="s">
        <v>508</v>
      </c>
      <c r="B42" s="407"/>
      <c r="C42" s="408"/>
      <c r="D42" s="412">
        <v>0</v>
      </c>
      <c r="E42" s="413">
        <v>0</v>
      </c>
      <c r="F42" s="414">
        <v>0</v>
      </c>
    </row>
  </sheetData>
  <sheetProtection selectLockedCells="1" selectUnlockedCells="1"/>
  <mergeCells count="3">
    <mergeCell ref="A2:B2"/>
    <mergeCell ref="D2:F2"/>
    <mergeCell ref="A3:B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H31" sqref="H31"/>
    </sheetView>
  </sheetViews>
  <sheetFormatPr defaultColWidth="9.00390625" defaultRowHeight="12.75"/>
  <cols>
    <col min="1" max="1" width="49.375" style="287" customWidth="1"/>
    <col min="2" max="2" width="36.00390625" style="288" customWidth="1"/>
    <col min="3" max="3" width="18.00390625" style="288" customWidth="1"/>
    <col min="4" max="4" width="11.375" style="288" customWidth="1"/>
    <col min="5" max="16384" width="9.375" style="288" customWidth="1"/>
  </cols>
  <sheetData>
    <row r="1" ht="18.75" customHeight="1">
      <c r="D1" s="288" t="s">
        <v>521</v>
      </c>
    </row>
    <row r="2" ht="24.75" customHeight="1">
      <c r="A2" s="415" t="s">
        <v>522</v>
      </c>
    </row>
    <row r="3" ht="4.5" customHeight="1"/>
    <row r="4" spans="1:2" s="418" customFormat="1" ht="24.75" customHeight="1">
      <c r="A4" s="416" t="s">
        <v>523</v>
      </c>
      <c r="B4" s="417" t="s">
        <v>524</v>
      </c>
    </row>
    <row r="5" spans="1:2" ht="24.75" customHeight="1">
      <c r="A5" s="419" t="s">
        <v>525</v>
      </c>
      <c r="B5" s="419"/>
    </row>
    <row r="6" spans="1:2" ht="24.75" customHeight="1">
      <c r="A6" s="420" t="s">
        <v>526</v>
      </c>
      <c r="B6" s="421">
        <v>2</v>
      </c>
    </row>
    <row r="7" spans="1:2" ht="24.75" customHeight="1">
      <c r="A7" s="420" t="s">
        <v>527</v>
      </c>
      <c r="B7" s="421">
        <v>6</v>
      </c>
    </row>
    <row r="8" spans="1:2" ht="24.75" customHeight="1">
      <c r="A8" s="420" t="s">
        <v>528</v>
      </c>
      <c r="B8" s="421">
        <v>2</v>
      </c>
    </row>
    <row r="9" spans="1:2" ht="24.75" customHeight="1">
      <c r="A9" s="420" t="s">
        <v>529</v>
      </c>
      <c r="B9" s="421">
        <v>2</v>
      </c>
    </row>
    <row r="10" spans="1:2" ht="24.75" customHeight="1">
      <c r="A10" s="420" t="s">
        <v>530</v>
      </c>
      <c r="B10" s="421">
        <v>1</v>
      </c>
    </row>
    <row r="11" spans="1:2" ht="24.75" customHeight="1">
      <c r="A11" s="420" t="s">
        <v>531</v>
      </c>
      <c r="B11" s="421">
        <v>2</v>
      </c>
    </row>
    <row r="12" spans="1:2" ht="19.5" customHeight="1">
      <c r="A12" s="422" t="s">
        <v>532</v>
      </c>
      <c r="B12" s="423">
        <v>0</v>
      </c>
    </row>
    <row r="13" spans="1:2" s="313" customFormat="1" ht="33" customHeight="1">
      <c r="A13" s="424" t="s">
        <v>533</v>
      </c>
      <c r="B13" s="425">
        <f>SUM(B6:B12)</f>
        <v>15</v>
      </c>
    </row>
    <row r="14" spans="1:2" ht="7.5" customHeight="1">
      <c r="A14" s="426"/>
      <c r="B14" s="427"/>
    </row>
    <row r="15" spans="1:2" ht="24.75" customHeight="1">
      <c r="A15" s="416" t="s">
        <v>523</v>
      </c>
      <c r="B15" s="417" t="s">
        <v>524</v>
      </c>
    </row>
    <row r="16" spans="1:2" ht="24.75" customHeight="1">
      <c r="A16" s="419" t="s">
        <v>534</v>
      </c>
      <c r="B16" s="419"/>
    </row>
    <row r="17" spans="1:2" s="430" customFormat="1" ht="19.5" customHeight="1">
      <c r="A17" s="428" t="s">
        <v>535</v>
      </c>
      <c r="B17" s="429">
        <v>2</v>
      </c>
    </row>
    <row r="18" spans="1:2" ht="19.5" customHeight="1">
      <c r="A18" s="420" t="s">
        <v>536</v>
      </c>
      <c r="B18" s="421">
        <v>1</v>
      </c>
    </row>
    <row r="19" spans="1:2" ht="19.5" customHeight="1">
      <c r="A19" s="420" t="s">
        <v>537</v>
      </c>
      <c r="B19" s="421">
        <v>1</v>
      </c>
    </row>
    <row r="20" spans="1:2" ht="19.5" customHeight="1">
      <c r="A20" s="428" t="s">
        <v>538</v>
      </c>
      <c r="B20" s="429">
        <v>2</v>
      </c>
    </row>
    <row r="21" spans="1:2" ht="19.5" customHeight="1">
      <c r="A21" s="420" t="s">
        <v>539</v>
      </c>
      <c r="B21" s="421">
        <v>2</v>
      </c>
    </row>
    <row r="22" spans="1:2" ht="19.5" customHeight="1">
      <c r="A22" s="428" t="s">
        <v>540</v>
      </c>
      <c r="B22" s="429">
        <v>2</v>
      </c>
    </row>
    <row r="23" spans="1:2" ht="19.5" customHeight="1">
      <c r="A23" s="420" t="s">
        <v>541</v>
      </c>
      <c r="B23" s="421">
        <v>2</v>
      </c>
    </row>
    <row r="24" spans="1:2" s="430" customFormat="1" ht="19.5" customHeight="1">
      <c r="A24" s="428" t="s">
        <v>542</v>
      </c>
      <c r="B24" s="429">
        <v>0</v>
      </c>
    </row>
    <row r="25" spans="1:2" s="430" customFormat="1" ht="19.5" customHeight="1">
      <c r="A25" s="428" t="s">
        <v>543</v>
      </c>
      <c r="B25" s="429">
        <f>SUM(B26:B28)</f>
        <v>5</v>
      </c>
    </row>
    <row r="26" spans="1:2" ht="19.5" customHeight="1">
      <c r="A26" s="420" t="s">
        <v>544</v>
      </c>
      <c r="B26" s="421">
        <v>3</v>
      </c>
    </row>
    <row r="27" spans="1:2" s="431" customFormat="1" ht="19.5" customHeight="1">
      <c r="A27" s="420" t="s">
        <v>545</v>
      </c>
      <c r="B27" s="421">
        <v>1</v>
      </c>
    </row>
    <row r="28" spans="1:2" ht="19.5" customHeight="1">
      <c r="A28" s="420" t="s">
        <v>546</v>
      </c>
      <c r="B28" s="421">
        <v>1</v>
      </c>
    </row>
    <row r="29" spans="1:2" ht="19.5" customHeight="1">
      <c r="A29" s="432" t="s">
        <v>547</v>
      </c>
      <c r="B29" s="433">
        <v>5</v>
      </c>
    </row>
    <row r="30" spans="1:2" s="430" customFormat="1" ht="19.5" customHeight="1">
      <c r="A30" s="434" t="s">
        <v>548</v>
      </c>
      <c r="B30" s="435">
        <v>6</v>
      </c>
    </row>
    <row r="31" spans="1:2" ht="34.5" customHeight="1">
      <c r="A31" s="424" t="s">
        <v>549</v>
      </c>
      <c r="B31" s="425">
        <f>SUM(B17,B20,B22,B25,B29,B30)</f>
        <v>22</v>
      </c>
    </row>
    <row r="32" ht="12.75" customHeight="1"/>
    <row r="33" spans="1:2" ht="24.75" customHeight="1">
      <c r="A33" s="416" t="s">
        <v>523</v>
      </c>
      <c r="B33" s="417" t="s">
        <v>524</v>
      </c>
    </row>
    <row r="34" spans="1:2" ht="24.75" customHeight="1">
      <c r="A34" s="419" t="s">
        <v>550</v>
      </c>
      <c r="B34" s="419"/>
    </row>
    <row r="35" spans="1:2" ht="19.5" customHeight="1">
      <c r="A35" s="428" t="s">
        <v>551</v>
      </c>
      <c r="B35" s="429">
        <v>23</v>
      </c>
    </row>
    <row r="36" spans="1:2" ht="19.5" customHeight="1">
      <c r="A36" s="428" t="s">
        <v>552</v>
      </c>
      <c r="B36" s="429">
        <v>3</v>
      </c>
    </row>
    <row r="37" spans="1:2" ht="19.5" customHeight="1">
      <c r="A37" s="420" t="s">
        <v>553</v>
      </c>
      <c r="B37" s="421">
        <v>3</v>
      </c>
    </row>
    <row r="38" spans="1:2" ht="19.5" customHeight="1">
      <c r="A38" s="420" t="s">
        <v>554</v>
      </c>
      <c r="B38" s="421">
        <v>0</v>
      </c>
    </row>
    <row r="39" spans="1:2" ht="24.75">
      <c r="A39" s="424" t="s">
        <v>555</v>
      </c>
      <c r="B39" s="425">
        <f>SUM(B36,B35)</f>
        <v>26</v>
      </c>
    </row>
    <row r="40" ht="13.5"/>
    <row r="41" ht="13.5"/>
    <row r="42" spans="1:2" s="427" customFormat="1" ht="33">
      <c r="A42" s="436" t="s">
        <v>556</v>
      </c>
      <c r="B42" s="437">
        <f>SUM(B13,B31,B39)</f>
        <v>63</v>
      </c>
    </row>
    <row r="43" ht="13.5"/>
  </sheetData>
  <sheetProtection selectLockedCells="1" selectUnlockedCells="1"/>
  <mergeCells count="3">
    <mergeCell ref="A5:B5"/>
    <mergeCell ref="A16:B16"/>
    <mergeCell ref="A34:B3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22"/>
  <sheetViews>
    <sheetView workbookViewId="0" topLeftCell="A1">
      <selection activeCell="C26" sqref="C26"/>
    </sheetView>
  </sheetViews>
  <sheetFormatPr defaultColWidth="9.00390625" defaultRowHeight="12.75"/>
  <cols>
    <col min="1" max="1" width="10.875" style="0" customWidth="1"/>
    <col min="2" max="2" width="65.125" style="0" customWidth="1"/>
    <col min="3" max="3" width="19.375" style="0" customWidth="1"/>
  </cols>
  <sheetData>
    <row r="1" ht="19.5" customHeight="1"/>
    <row r="2" spans="1:3" ht="19.5" customHeight="1">
      <c r="A2" s="438" t="s">
        <v>557</v>
      </c>
      <c r="B2" s="438"/>
      <c r="C2" s="438"/>
    </row>
    <row r="3" ht="19.5" customHeight="1">
      <c r="C3" s="439" t="s">
        <v>558</v>
      </c>
    </row>
    <row r="4" ht="19.5" customHeight="1">
      <c r="C4" s="440" t="s">
        <v>402</v>
      </c>
    </row>
    <row r="5" spans="1:3" s="444" customFormat="1" ht="41.25" customHeight="1">
      <c r="A5" s="441" t="s">
        <v>559</v>
      </c>
      <c r="B5" s="442" t="s">
        <v>4</v>
      </c>
      <c r="C5" s="443" t="s">
        <v>560</v>
      </c>
    </row>
    <row r="6" spans="1:3" ht="19.5" customHeight="1">
      <c r="A6" s="445" t="s">
        <v>8</v>
      </c>
      <c r="B6" s="446" t="s">
        <v>561</v>
      </c>
      <c r="C6" s="447"/>
    </row>
    <row r="7" spans="1:3" ht="19.5" customHeight="1">
      <c r="A7" s="445" t="s">
        <v>10</v>
      </c>
      <c r="B7" s="446" t="s">
        <v>562</v>
      </c>
      <c r="C7" s="447"/>
    </row>
    <row r="8" spans="1:3" ht="19.5" customHeight="1">
      <c r="A8" s="445" t="s">
        <v>24</v>
      </c>
      <c r="B8" s="446" t="s">
        <v>563</v>
      </c>
      <c r="C8" s="447"/>
    </row>
    <row r="9" spans="1:3" ht="19.5" customHeight="1">
      <c r="A9" s="445" t="s">
        <v>42</v>
      </c>
      <c r="B9" s="446" t="s">
        <v>564</v>
      </c>
      <c r="C9" s="447"/>
    </row>
    <row r="10" spans="1:3" ht="19.5" customHeight="1">
      <c r="A10" s="445" t="s">
        <v>56</v>
      </c>
      <c r="B10" s="446" t="s">
        <v>565</v>
      </c>
      <c r="C10" s="447"/>
    </row>
    <row r="11" spans="1:3" ht="19.5" customHeight="1">
      <c r="A11" s="445" t="s">
        <v>191</v>
      </c>
      <c r="B11" s="446" t="s">
        <v>566</v>
      </c>
      <c r="C11" s="447"/>
    </row>
    <row r="12" spans="1:3" ht="19.5" customHeight="1">
      <c r="A12" s="445" t="s">
        <v>89</v>
      </c>
      <c r="B12" s="446" t="s">
        <v>567</v>
      </c>
      <c r="C12" s="447">
        <v>114090</v>
      </c>
    </row>
    <row r="13" spans="1:3" ht="19.5" customHeight="1">
      <c r="A13" s="445" t="s">
        <v>242</v>
      </c>
      <c r="B13" s="446" t="s">
        <v>568</v>
      </c>
      <c r="C13" s="447"/>
    </row>
    <row r="14" spans="1:3" ht="19.5" customHeight="1">
      <c r="A14" s="445" t="s">
        <v>97</v>
      </c>
      <c r="B14" s="446" t="s">
        <v>569</v>
      </c>
      <c r="C14" s="447"/>
    </row>
    <row r="15" spans="1:3" ht="19.5" customHeight="1">
      <c r="A15" s="445" t="s">
        <v>99</v>
      </c>
      <c r="B15" s="446" t="s">
        <v>570</v>
      </c>
      <c r="C15" s="447"/>
    </row>
    <row r="16" spans="1:3" ht="19.5" customHeight="1">
      <c r="A16" s="445" t="s">
        <v>105</v>
      </c>
      <c r="B16" s="446" t="s">
        <v>571</v>
      </c>
      <c r="C16" s="447"/>
    </row>
    <row r="17" spans="1:3" ht="19.5" customHeight="1">
      <c r="A17" s="445" t="s">
        <v>135</v>
      </c>
      <c r="B17" s="446" t="s">
        <v>572</v>
      </c>
      <c r="C17" s="447"/>
    </row>
    <row r="18" spans="1:3" ht="19.5" customHeight="1">
      <c r="A18" s="445" t="s">
        <v>244</v>
      </c>
      <c r="B18" s="446" t="s">
        <v>573</v>
      </c>
      <c r="C18" s="447"/>
    </row>
    <row r="19" spans="1:3" ht="19.5" customHeight="1">
      <c r="A19" s="445" t="s">
        <v>247</v>
      </c>
      <c r="B19" s="446" t="s">
        <v>574</v>
      </c>
      <c r="C19" s="447"/>
    </row>
    <row r="20" spans="1:3" ht="19.5" customHeight="1">
      <c r="A20" s="445" t="s">
        <v>249</v>
      </c>
      <c r="B20" s="446" t="s">
        <v>575</v>
      </c>
      <c r="C20" s="447">
        <v>1233000</v>
      </c>
    </row>
    <row r="21" spans="1:3" ht="19.5" customHeight="1">
      <c r="A21" s="445" t="s">
        <v>251</v>
      </c>
      <c r="B21" s="446" t="s">
        <v>576</v>
      </c>
      <c r="C21" s="447"/>
    </row>
    <row r="22" spans="1:3" ht="19.5" customHeight="1">
      <c r="A22" s="448" t="s">
        <v>253</v>
      </c>
      <c r="B22" s="449" t="s">
        <v>353</v>
      </c>
      <c r="C22" s="450">
        <f>SUM(C6:C21)</f>
        <v>1347090</v>
      </c>
    </row>
  </sheetData>
  <sheetProtection selectLockedCells="1" selectUnlockedCells="1"/>
  <mergeCells count="1">
    <mergeCell ref="A2:C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20" workbookViewId="0" topLeftCell="A1">
      <selection activeCell="G8" sqref="G8"/>
    </sheetView>
  </sheetViews>
  <sheetFormatPr defaultColWidth="12.00390625" defaultRowHeight="12.75"/>
  <cols>
    <col min="1" max="1" width="54.375" style="451" customWidth="1"/>
    <col min="2" max="2" width="6.125" style="452" customWidth="1"/>
    <col min="3" max="3" width="15.625" style="451" customWidth="1"/>
    <col min="4" max="4" width="17.00390625" style="451" customWidth="1"/>
    <col min="5" max="5" width="17.625" style="453" customWidth="1"/>
    <col min="6" max="6" width="19.125" style="454" customWidth="1"/>
    <col min="7" max="16384" width="12.00390625" style="451" customWidth="1"/>
  </cols>
  <sheetData>
    <row r="1" spans="1:6" ht="49.5" customHeight="1">
      <c r="A1" s="455" t="s">
        <v>577</v>
      </c>
      <c r="B1" s="455"/>
      <c r="C1" s="455"/>
      <c r="D1" s="455"/>
      <c r="E1" s="455"/>
      <c r="F1" s="455"/>
    </row>
    <row r="2" spans="3:5" ht="16.5">
      <c r="C2" s="456" t="s">
        <v>578</v>
      </c>
      <c r="D2" s="456"/>
      <c r="E2" s="456"/>
    </row>
    <row r="3" spans="1:6" ht="15" customHeight="1">
      <c r="A3" s="457" t="s">
        <v>579</v>
      </c>
      <c r="B3" s="458" t="s">
        <v>559</v>
      </c>
      <c r="C3" s="459" t="s">
        <v>429</v>
      </c>
      <c r="D3" s="459" t="s">
        <v>525</v>
      </c>
      <c r="E3" s="459" t="s">
        <v>550</v>
      </c>
      <c r="F3" s="460" t="s">
        <v>580</v>
      </c>
    </row>
    <row r="4" spans="1:6" ht="21.75" customHeight="1">
      <c r="A4" s="457"/>
      <c r="B4" s="458"/>
      <c r="C4" s="459"/>
      <c r="D4" s="459"/>
      <c r="E4" s="459"/>
      <c r="F4" s="460"/>
    </row>
    <row r="5" spans="1:6" ht="25.5" customHeight="1">
      <c r="A5" s="457"/>
      <c r="B5" s="458"/>
      <c r="C5" s="461" t="s">
        <v>581</v>
      </c>
      <c r="D5" s="461"/>
      <c r="E5" s="461"/>
      <c r="F5" s="462"/>
    </row>
    <row r="6" spans="1:6" s="466" customFormat="1" ht="15.75">
      <c r="A6" s="463" t="s">
        <v>582</v>
      </c>
      <c r="B6" s="464" t="s">
        <v>583</v>
      </c>
      <c r="C6" s="464" t="s">
        <v>584</v>
      </c>
      <c r="D6" s="464" t="s">
        <v>585</v>
      </c>
      <c r="E6" s="464" t="s">
        <v>586</v>
      </c>
      <c r="F6" s="465" t="s">
        <v>587</v>
      </c>
    </row>
    <row r="7" spans="1:6" s="471" customFormat="1" ht="15.75">
      <c r="A7" s="467" t="s">
        <v>588</v>
      </c>
      <c r="B7" s="468" t="s">
        <v>589</v>
      </c>
      <c r="C7" s="469"/>
      <c r="D7" s="469">
        <v>175972</v>
      </c>
      <c r="E7" s="469"/>
      <c r="F7" s="470">
        <f aca="true" t="shared" si="0" ref="F7:F54">SUM(C7:E7)</f>
        <v>175972</v>
      </c>
    </row>
    <row r="8" spans="1:6" s="471" customFormat="1" ht="15.75">
      <c r="A8" s="467" t="s">
        <v>590</v>
      </c>
      <c r="B8" s="468" t="s">
        <v>591</v>
      </c>
      <c r="C8" s="472">
        <v>1447056501</v>
      </c>
      <c r="D8" s="472">
        <v>62783</v>
      </c>
      <c r="E8" s="472">
        <v>1929041</v>
      </c>
      <c r="F8" s="470">
        <f t="shared" si="0"/>
        <v>1449048325</v>
      </c>
    </row>
    <row r="9" spans="1:6" s="471" customFormat="1" ht="21.75" customHeight="1">
      <c r="A9" s="467" t="s">
        <v>592</v>
      </c>
      <c r="B9" s="468" t="s">
        <v>593</v>
      </c>
      <c r="C9" s="472">
        <v>1337055454</v>
      </c>
      <c r="D9" s="472"/>
      <c r="E9" s="472"/>
      <c r="F9" s="470">
        <f t="shared" si="0"/>
        <v>1337055454</v>
      </c>
    </row>
    <row r="10" spans="1:6" s="471" customFormat="1" ht="26.25" customHeight="1">
      <c r="A10" s="473" t="s">
        <v>594</v>
      </c>
      <c r="B10" s="468" t="s">
        <v>595</v>
      </c>
      <c r="C10" s="474">
        <v>841963500</v>
      </c>
      <c r="D10" s="475"/>
      <c r="E10" s="475"/>
      <c r="F10" s="470">
        <f t="shared" si="0"/>
        <v>841963500</v>
      </c>
    </row>
    <row r="11" spans="1:6" s="471" customFormat="1" ht="37.5" customHeight="1">
      <c r="A11" s="473" t="s">
        <v>596</v>
      </c>
      <c r="B11" s="468" t="s">
        <v>597</v>
      </c>
      <c r="C11" s="474"/>
      <c r="D11" s="474"/>
      <c r="E11" s="474"/>
      <c r="F11" s="470">
        <f t="shared" si="0"/>
        <v>0</v>
      </c>
    </row>
    <row r="12" spans="1:6" s="471" customFormat="1" ht="22.5">
      <c r="A12" s="473" t="s">
        <v>598</v>
      </c>
      <c r="B12" s="468" t="s">
        <v>599</v>
      </c>
      <c r="C12" s="474">
        <v>428375451</v>
      </c>
      <c r="D12" s="474"/>
      <c r="E12" s="474"/>
      <c r="F12" s="470">
        <f t="shared" si="0"/>
        <v>428375451</v>
      </c>
    </row>
    <row r="13" spans="1:6" s="471" customFormat="1" ht="15.75">
      <c r="A13" s="473" t="s">
        <v>600</v>
      </c>
      <c r="B13" s="468" t="s">
        <v>601</v>
      </c>
      <c r="C13" s="474">
        <v>66716503</v>
      </c>
      <c r="D13" s="474"/>
      <c r="E13" s="474"/>
      <c r="F13" s="470">
        <f t="shared" si="0"/>
        <v>66716503</v>
      </c>
    </row>
    <row r="14" spans="1:6" s="477" customFormat="1" ht="27" customHeight="1">
      <c r="A14" s="467" t="s">
        <v>602</v>
      </c>
      <c r="B14" s="476" t="s">
        <v>603</v>
      </c>
      <c r="C14" s="472">
        <v>31620808</v>
      </c>
      <c r="D14" s="472">
        <v>62783</v>
      </c>
      <c r="E14" s="472">
        <v>1929041</v>
      </c>
      <c r="F14" s="470">
        <f t="shared" si="0"/>
        <v>33612632</v>
      </c>
    </row>
    <row r="15" spans="1:6" s="471" customFormat="1" ht="24" customHeight="1">
      <c r="A15" s="473" t="s">
        <v>604</v>
      </c>
      <c r="B15" s="468" t="s">
        <v>605</v>
      </c>
      <c r="C15" s="474"/>
      <c r="D15" s="474"/>
      <c r="E15" s="474"/>
      <c r="F15" s="470">
        <f t="shared" si="0"/>
        <v>0</v>
      </c>
    </row>
    <row r="16" spans="1:6" s="471" customFormat="1" ht="33.75">
      <c r="A16" s="473" t="s">
        <v>606</v>
      </c>
      <c r="B16" s="468" t="s">
        <v>99</v>
      </c>
      <c r="C16" s="474"/>
      <c r="D16" s="474"/>
      <c r="E16" s="474"/>
      <c r="F16" s="470">
        <f t="shared" si="0"/>
        <v>0</v>
      </c>
    </row>
    <row r="17" spans="1:6" s="471" customFormat="1" ht="25.5" customHeight="1">
      <c r="A17" s="473" t="s">
        <v>607</v>
      </c>
      <c r="B17" s="468" t="s">
        <v>105</v>
      </c>
      <c r="C17" s="474"/>
      <c r="D17" s="474"/>
      <c r="E17" s="474"/>
      <c r="F17" s="470">
        <f t="shared" si="0"/>
        <v>0</v>
      </c>
    </row>
    <row r="18" spans="1:6" s="471" customFormat="1" ht="15.75">
      <c r="A18" s="473" t="s">
        <v>608</v>
      </c>
      <c r="B18" s="468" t="s">
        <v>135</v>
      </c>
      <c r="C18" s="474">
        <v>31620808</v>
      </c>
      <c r="D18" s="474">
        <v>62783</v>
      </c>
      <c r="E18" s="474">
        <v>1929041</v>
      </c>
      <c r="F18" s="470">
        <f t="shared" si="0"/>
        <v>33612632</v>
      </c>
    </row>
    <row r="19" spans="1:6" s="471" customFormat="1" ht="15.75">
      <c r="A19" s="467" t="s">
        <v>609</v>
      </c>
      <c r="B19" s="468" t="s">
        <v>244</v>
      </c>
      <c r="C19" s="478"/>
      <c r="D19" s="478"/>
      <c r="E19" s="478"/>
      <c r="F19" s="470">
        <f t="shared" si="0"/>
        <v>0</v>
      </c>
    </row>
    <row r="20" spans="1:6" s="471" customFormat="1" ht="15.75">
      <c r="A20" s="473" t="s">
        <v>610</v>
      </c>
      <c r="B20" s="468" t="s">
        <v>247</v>
      </c>
      <c r="C20" s="474"/>
      <c r="D20" s="474"/>
      <c r="E20" s="474"/>
      <c r="F20" s="470">
        <f t="shared" si="0"/>
        <v>0</v>
      </c>
    </row>
    <row r="21" spans="1:6" s="471" customFormat="1" ht="23.25" customHeight="1">
      <c r="A21" s="473" t="s">
        <v>611</v>
      </c>
      <c r="B21" s="468" t="s">
        <v>249</v>
      </c>
      <c r="C21" s="474"/>
      <c r="D21" s="474"/>
      <c r="E21" s="474"/>
      <c r="F21" s="470">
        <f t="shared" si="0"/>
        <v>0</v>
      </c>
    </row>
    <row r="22" spans="1:6" s="471" customFormat="1" ht="15.75">
      <c r="A22" s="473" t="s">
        <v>612</v>
      </c>
      <c r="B22" s="468" t="s">
        <v>251</v>
      </c>
      <c r="C22" s="474"/>
      <c r="D22" s="474"/>
      <c r="E22" s="474"/>
      <c r="F22" s="470">
        <f t="shared" si="0"/>
        <v>0</v>
      </c>
    </row>
    <row r="23" spans="1:6" s="471" customFormat="1" ht="15.75">
      <c r="A23" s="473" t="s">
        <v>613</v>
      </c>
      <c r="B23" s="468" t="s">
        <v>253</v>
      </c>
      <c r="C23" s="474"/>
      <c r="D23" s="474"/>
      <c r="E23" s="474"/>
      <c r="F23" s="470">
        <f t="shared" si="0"/>
        <v>0</v>
      </c>
    </row>
    <row r="24" spans="1:6" s="471" customFormat="1" ht="15.75">
      <c r="A24" s="467" t="s">
        <v>614</v>
      </c>
      <c r="B24" s="468" t="s">
        <v>254</v>
      </c>
      <c r="C24" s="472">
        <v>78380239</v>
      </c>
      <c r="D24" s="478"/>
      <c r="E24" s="478"/>
      <c r="F24" s="470">
        <f t="shared" si="0"/>
        <v>78380239</v>
      </c>
    </row>
    <row r="25" spans="1:6" s="471" customFormat="1" ht="15.75">
      <c r="A25" s="467" t="s">
        <v>615</v>
      </c>
      <c r="B25" s="468" t="s">
        <v>265</v>
      </c>
      <c r="C25" s="478"/>
      <c r="D25" s="478"/>
      <c r="E25" s="478">
        <f>+E26+E27+E28+E29</f>
        <v>0</v>
      </c>
      <c r="F25" s="470">
        <f t="shared" si="0"/>
        <v>0</v>
      </c>
    </row>
    <row r="26" spans="1:6" s="471" customFormat="1" ht="15.75">
      <c r="A26" s="473" t="s">
        <v>616</v>
      </c>
      <c r="B26" s="468" t="s">
        <v>266</v>
      </c>
      <c r="C26" s="474"/>
      <c r="D26" s="474"/>
      <c r="E26" s="474"/>
      <c r="F26" s="470">
        <f t="shared" si="0"/>
        <v>0</v>
      </c>
    </row>
    <row r="27" spans="1:6" s="471" customFormat="1" ht="33.75">
      <c r="A27" s="473" t="s">
        <v>617</v>
      </c>
      <c r="B27" s="468" t="s">
        <v>267</v>
      </c>
      <c r="C27" s="474"/>
      <c r="D27" s="474"/>
      <c r="E27" s="474"/>
      <c r="F27" s="470">
        <f t="shared" si="0"/>
        <v>0</v>
      </c>
    </row>
    <row r="28" spans="1:6" s="471" customFormat="1" ht="24" customHeight="1">
      <c r="A28" s="473" t="s">
        <v>618</v>
      </c>
      <c r="B28" s="468" t="s">
        <v>270</v>
      </c>
      <c r="C28" s="474"/>
      <c r="D28" s="474"/>
      <c r="E28" s="474"/>
      <c r="F28" s="470">
        <f t="shared" si="0"/>
        <v>0</v>
      </c>
    </row>
    <row r="29" spans="1:6" s="471" customFormat="1" ht="15.75">
      <c r="A29" s="473" t="s">
        <v>619</v>
      </c>
      <c r="B29" s="468" t="s">
        <v>273</v>
      </c>
      <c r="C29" s="474"/>
      <c r="D29" s="474"/>
      <c r="E29" s="474"/>
      <c r="F29" s="470">
        <f t="shared" si="0"/>
        <v>0</v>
      </c>
    </row>
    <row r="30" spans="1:6" s="477" customFormat="1" ht="15.75">
      <c r="A30" s="467" t="s">
        <v>620</v>
      </c>
      <c r="B30" s="476" t="s">
        <v>621</v>
      </c>
      <c r="C30" s="472">
        <v>33372000</v>
      </c>
      <c r="D30" s="472"/>
      <c r="E30" s="472">
        <f>+E31+E32+E37</f>
        <v>0</v>
      </c>
      <c r="F30" s="470">
        <f t="shared" si="0"/>
        <v>33372000</v>
      </c>
    </row>
    <row r="31" spans="1:6" s="477" customFormat="1" ht="15.75">
      <c r="A31" s="467" t="s">
        <v>622</v>
      </c>
      <c r="B31" s="476" t="s">
        <v>623</v>
      </c>
      <c r="C31" s="472">
        <v>33372000</v>
      </c>
      <c r="D31" s="472"/>
      <c r="E31" s="472"/>
      <c r="F31" s="470">
        <f t="shared" si="0"/>
        <v>33372000</v>
      </c>
    </row>
    <row r="32" spans="1:6" s="471" customFormat="1" ht="26.25" customHeight="1">
      <c r="A32" s="467" t="s">
        <v>624</v>
      </c>
      <c r="B32" s="468" t="s">
        <v>625</v>
      </c>
      <c r="C32" s="478"/>
      <c r="D32" s="478"/>
      <c r="E32" s="478">
        <f>+E33+E34+E35+E36</f>
        <v>0</v>
      </c>
      <c r="F32" s="470">
        <f t="shared" si="0"/>
        <v>0</v>
      </c>
    </row>
    <row r="33" spans="1:6" s="471" customFormat="1" ht="26.25" customHeight="1">
      <c r="A33" s="473" t="s">
        <v>626</v>
      </c>
      <c r="B33" s="468" t="s">
        <v>627</v>
      </c>
      <c r="C33" s="474"/>
      <c r="D33" s="474"/>
      <c r="E33" s="474"/>
      <c r="F33" s="470">
        <f t="shared" si="0"/>
        <v>0</v>
      </c>
    </row>
    <row r="34" spans="1:6" s="471" customFormat="1" ht="33.75">
      <c r="A34" s="473" t="s">
        <v>628</v>
      </c>
      <c r="B34" s="468" t="s">
        <v>629</v>
      </c>
      <c r="C34" s="474"/>
      <c r="D34" s="474"/>
      <c r="E34" s="474"/>
      <c r="F34" s="470">
        <f t="shared" si="0"/>
        <v>0</v>
      </c>
    </row>
    <row r="35" spans="1:6" s="471" customFormat="1" ht="26.25" customHeight="1">
      <c r="A35" s="473" t="s">
        <v>630</v>
      </c>
      <c r="B35" s="468" t="s">
        <v>631</v>
      </c>
      <c r="C35" s="474"/>
      <c r="D35" s="474"/>
      <c r="E35" s="474"/>
      <c r="F35" s="470">
        <f t="shared" si="0"/>
        <v>0</v>
      </c>
    </row>
    <row r="36" spans="1:6" s="471" customFormat="1" ht="15.75">
      <c r="A36" s="473" t="s">
        <v>632</v>
      </c>
      <c r="B36" s="468" t="s">
        <v>633</v>
      </c>
      <c r="C36" s="474"/>
      <c r="D36" s="474"/>
      <c r="E36" s="474"/>
      <c r="F36" s="470">
        <f t="shared" si="0"/>
        <v>0</v>
      </c>
    </row>
    <row r="37" spans="1:6" s="471" customFormat="1" ht="21">
      <c r="A37" s="467" t="s">
        <v>634</v>
      </c>
      <c r="B37" s="468" t="s">
        <v>635</v>
      </c>
      <c r="C37" s="478">
        <f>+C38+C39+C40+C41</f>
        <v>0</v>
      </c>
      <c r="D37" s="478">
        <f>+D38+D39+D40+D41</f>
        <v>0</v>
      </c>
      <c r="E37" s="478">
        <f>+E38+E39+E40+E41</f>
        <v>0</v>
      </c>
      <c r="F37" s="470">
        <f t="shared" si="0"/>
        <v>0</v>
      </c>
    </row>
    <row r="38" spans="1:6" s="471" customFormat="1" ht="22.5">
      <c r="A38" s="473" t="s">
        <v>636</v>
      </c>
      <c r="B38" s="468" t="s">
        <v>637</v>
      </c>
      <c r="C38" s="474"/>
      <c r="D38" s="474"/>
      <c r="E38" s="474"/>
      <c r="F38" s="470">
        <f t="shared" si="0"/>
        <v>0</v>
      </c>
    </row>
    <row r="39" spans="1:6" s="471" customFormat="1" ht="33.75">
      <c r="A39" s="473" t="s">
        <v>638</v>
      </c>
      <c r="B39" s="468" t="s">
        <v>639</v>
      </c>
      <c r="C39" s="474"/>
      <c r="D39" s="474"/>
      <c r="E39" s="474"/>
      <c r="F39" s="470">
        <f t="shared" si="0"/>
        <v>0</v>
      </c>
    </row>
    <row r="40" spans="1:6" s="471" customFormat="1" ht="26.25" customHeight="1">
      <c r="A40" s="473" t="s">
        <v>640</v>
      </c>
      <c r="B40" s="468" t="s">
        <v>641</v>
      </c>
      <c r="C40" s="474"/>
      <c r="D40" s="474"/>
      <c r="E40" s="474"/>
      <c r="F40" s="470">
        <f t="shared" si="0"/>
        <v>0</v>
      </c>
    </row>
    <row r="41" spans="1:6" s="471" customFormat="1" ht="15.75">
      <c r="A41" s="473" t="s">
        <v>642</v>
      </c>
      <c r="B41" s="468" t="s">
        <v>643</v>
      </c>
      <c r="C41" s="474"/>
      <c r="D41" s="474"/>
      <c r="E41" s="474"/>
      <c r="F41" s="470">
        <f t="shared" si="0"/>
        <v>0</v>
      </c>
    </row>
    <row r="42" spans="1:6" s="477" customFormat="1" ht="15.75">
      <c r="A42" s="467" t="s">
        <v>644</v>
      </c>
      <c r="B42" s="476" t="s">
        <v>645</v>
      </c>
      <c r="C42" s="469">
        <v>192907210</v>
      </c>
      <c r="D42" s="469"/>
      <c r="E42" s="469"/>
      <c r="F42" s="470">
        <f t="shared" si="0"/>
        <v>192907210</v>
      </c>
    </row>
    <row r="43" spans="1:6" s="477" customFormat="1" ht="31.5">
      <c r="A43" s="467" t="s">
        <v>646</v>
      </c>
      <c r="B43" s="476" t="s">
        <v>647</v>
      </c>
      <c r="C43" s="472">
        <v>1673335711</v>
      </c>
      <c r="D43" s="472">
        <v>238755</v>
      </c>
      <c r="E43" s="472">
        <v>1929041</v>
      </c>
      <c r="F43" s="470">
        <f t="shared" si="0"/>
        <v>1675503507</v>
      </c>
    </row>
    <row r="44" spans="1:6" s="471" customFormat="1" ht="15.75">
      <c r="A44" s="467" t="s">
        <v>648</v>
      </c>
      <c r="B44" s="468" t="s">
        <v>649</v>
      </c>
      <c r="C44" s="474">
        <v>38106</v>
      </c>
      <c r="D44" s="474"/>
      <c r="E44" s="474"/>
      <c r="F44" s="470">
        <f t="shared" si="0"/>
        <v>38106</v>
      </c>
    </row>
    <row r="45" spans="1:6" s="471" customFormat="1" ht="15.75">
      <c r="A45" s="467" t="s">
        <v>650</v>
      </c>
      <c r="B45" s="468" t="s">
        <v>651</v>
      </c>
      <c r="C45" s="474"/>
      <c r="D45" s="474"/>
      <c r="E45" s="474"/>
      <c r="F45" s="470">
        <f t="shared" si="0"/>
        <v>0</v>
      </c>
    </row>
    <row r="46" spans="1:6" s="477" customFormat="1" ht="30" customHeight="1">
      <c r="A46" s="467" t="s">
        <v>652</v>
      </c>
      <c r="B46" s="476" t="s">
        <v>653</v>
      </c>
      <c r="C46" s="472">
        <v>38106</v>
      </c>
      <c r="D46" s="472"/>
      <c r="E46" s="472"/>
      <c r="F46" s="470">
        <f t="shared" si="0"/>
        <v>38106</v>
      </c>
    </row>
    <row r="47" spans="1:6" s="471" customFormat="1" ht="15.75">
      <c r="A47" s="467" t="s">
        <v>654</v>
      </c>
      <c r="B47" s="468" t="s">
        <v>655</v>
      </c>
      <c r="C47" s="474"/>
      <c r="D47" s="474"/>
      <c r="E47" s="474"/>
      <c r="F47" s="470">
        <f t="shared" si="0"/>
        <v>0</v>
      </c>
    </row>
    <row r="48" spans="1:6" s="471" customFormat="1" ht="15.75">
      <c r="A48" s="467" t="s">
        <v>656</v>
      </c>
      <c r="B48" s="468" t="s">
        <v>657</v>
      </c>
      <c r="C48" s="474">
        <v>196765</v>
      </c>
      <c r="D48" s="474">
        <v>274595</v>
      </c>
      <c r="E48" s="474">
        <v>118240</v>
      </c>
      <c r="F48" s="470">
        <f t="shared" si="0"/>
        <v>589600</v>
      </c>
    </row>
    <row r="49" spans="1:6" s="471" customFormat="1" ht="15.75">
      <c r="A49" s="467" t="s">
        <v>658</v>
      </c>
      <c r="B49" s="468" t="s">
        <v>659</v>
      </c>
      <c r="C49" s="474">
        <v>46793028</v>
      </c>
      <c r="D49" s="474">
        <v>67094</v>
      </c>
      <c r="E49" s="474">
        <v>68808</v>
      </c>
      <c r="F49" s="470">
        <f t="shared" si="0"/>
        <v>46928930</v>
      </c>
    </row>
    <row r="50" spans="1:6" s="471" customFormat="1" ht="15.75">
      <c r="A50" s="467" t="s">
        <v>660</v>
      </c>
      <c r="B50" s="468" t="s">
        <v>661</v>
      </c>
      <c r="C50" s="474"/>
      <c r="D50" s="474"/>
      <c r="E50" s="474"/>
      <c r="F50" s="470">
        <f t="shared" si="0"/>
        <v>0</v>
      </c>
    </row>
    <row r="51" spans="1:6" s="477" customFormat="1" ht="15.75">
      <c r="A51" s="467" t="s">
        <v>662</v>
      </c>
      <c r="B51" s="476" t="s">
        <v>663</v>
      </c>
      <c r="C51" s="472">
        <v>46989793</v>
      </c>
      <c r="D51" s="472">
        <v>341689</v>
      </c>
      <c r="E51" s="472">
        <v>187048</v>
      </c>
      <c r="F51" s="470">
        <f t="shared" si="0"/>
        <v>47518530</v>
      </c>
    </row>
    <row r="52" spans="1:6" s="471" customFormat="1" ht="15.75">
      <c r="A52" s="467" t="s">
        <v>664</v>
      </c>
      <c r="B52" s="468" t="s">
        <v>665</v>
      </c>
      <c r="C52" s="474">
        <v>5999548</v>
      </c>
      <c r="D52" s="474"/>
      <c r="E52" s="474">
        <v>30788</v>
      </c>
      <c r="F52" s="470">
        <f t="shared" si="0"/>
        <v>6030336</v>
      </c>
    </row>
    <row r="53" spans="1:6" s="471" customFormat="1" ht="15.75">
      <c r="A53" s="467" t="s">
        <v>666</v>
      </c>
      <c r="B53" s="468" t="s">
        <v>667</v>
      </c>
      <c r="C53" s="474"/>
      <c r="D53" s="474"/>
      <c r="E53" s="474">
        <v>98000</v>
      </c>
      <c r="F53" s="470">
        <f t="shared" si="0"/>
        <v>98000</v>
      </c>
    </row>
    <row r="54" spans="1:6" s="471" customFormat="1" ht="15.75">
      <c r="A54" s="467" t="s">
        <v>668</v>
      </c>
      <c r="B54" s="468" t="s">
        <v>669</v>
      </c>
      <c r="C54" s="474">
        <v>212777823</v>
      </c>
      <c r="D54" s="474">
        <v>77510</v>
      </c>
      <c r="E54" s="474"/>
      <c r="F54" s="470">
        <f t="shared" si="0"/>
        <v>212855333</v>
      </c>
    </row>
    <row r="55" spans="1:6" s="477" customFormat="1" ht="15.75">
      <c r="A55" s="467" t="s">
        <v>670</v>
      </c>
      <c r="B55" s="476" t="s">
        <v>671</v>
      </c>
      <c r="C55" s="472">
        <v>218777371</v>
      </c>
      <c r="D55" s="472">
        <v>77510</v>
      </c>
      <c r="E55" s="472">
        <v>128788</v>
      </c>
      <c r="F55" s="470"/>
    </row>
    <row r="56" spans="1:6" s="477" customFormat="1" ht="30" customHeight="1">
      <c r="A56" s="467" t="s">
        <v>672</v>
      </c>
      <c r="B56" s="476" t="s">
        <v>673</v>
      </c>
      <c r="C56" s="472">
        <v>158656</v>
      </c>
      <c r="D56" s="472"/>
      <c r="E56" s="472">
        <v>60839</v>
      </c>
      <c r="F56" s="470">
        <f aca="true" t="shared" si="1" ref="F56:F58">SUM(C56:E56)</f>
        <v>219495</v>
      </c>
    </row>
    <row r="57" spans="1:6" s="477" customFormat="1" ht="15.75">
      <c r="A57" s="467" t="s">
        <v>674</v>
      </c>
      <c r="B57" s="476" t="s">
        <v>675</v>
      </c>
      <c r="C57" s="469">
        <v>600476</v>
      </c>
      <c r="D57" s="469">
        <v>68271</v>
      </c>
      <c r="E57" s="469">
        <v>132565</v>
      </c>
      <c r="F57" s="470">
        <f t="shared" si="1"/>
        <v>801312</v>
      </c>
    </row>
    <row r="58" spans="1:6" s="471" customFormat="1" ht="16.5">
      <c r="A58" s="479" t="s">
        <v>676</v>
      </c>
      <c r="B58" s="480" t="s">
        <v>677</v>
      </c>
      <c r="C58" s="481">
        <v>1939900113</v>
      </c>
      <c r="D58" s="481">
        <v>726225</v>
      </c>
      <c r="E58" s="481">
        <v>2438281</v>
      </c>
      <c r="F58" s="482">
        <f t="shared" si="1"/>
        <v>1943064619</v>
      </c>
    </row>
  </sheetData>
  <sheetProtection selectLockedCells="1" selectUnlockedCells="1"/>
  <mergeCells count="9">
    <mergeCell ref="A1:F1"/>
    <mergeCell ref="C2:E2"/>
    <mergeCell ref="A3:A5"/>
    <mergeCell ref="B3:B5"/>
    <mergeCell ref="C3:C4"/>
    <mergeCell ref="D3:D4"/>
    <mergeCell ref="E3:E4"/>
    <mergeCell ref="F3:F4"/>
    <mergeCell ref="C5:E5"/>
  </mergeCells>
  <printOptions horizontalCentered="1"/>
  <pageMargins left="0.7875" right="0.8236111111111111" top="1.088888888888889" bottom="0.9840277777777777" header="0.5" footer="0.5"/>
  <pageSetup horizontalDpi="300" verticalDpi="300" orientation="landscape" paperSize="9"/>
  <headerFooter alignWithMargins="0">
    <oddHeader>&amp;R&amp;"Times New Roman,Félkövér dőlt"12. sz. mell. a ……/2018. (V.04.) önkormányzati rendelethez</oddHeader>
    <oddFooter>&amp;C&amp;P</oddFooter>
  </headerFooter>
  <rowBreaks count="1" manualBreakCount="1">
    <brk id="3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22">
      <selection activeCell="I23" sqref="I23"/>
    </sheetView>
  </sheetViews>
  <sheetFormatPr defaultColWidth="9.00390625" defaultRowHeight="12.75"/>
  <cols>
    <col min="1" max="1" width="63.875" style="483" customWidth="1"/>
    <col min="2" max="2" width="6.125" style="484" customWidth="1"/>
    <col min="3" max="3" width="18.00390625" style="485" customWidth="1"/>
    <col min="4" max="4" width="16.50390625" style="485" customWidth="1"/>
    <col min="5" max="5" width="15.875" style="485" customWidth="1"/>
    <col min="6" max="6" width="17.875" style="486" customWidth="1"/>
    <col min="7" max="16384" width="9.375" style="485" customWidth="1"/>
  </cols>
  <sheetData>
    <row r="1" spans="1:6" ht="32.25" customHeight="1">
      <c r="A1" s="487" t="s">
        <v>678</v>
      </c>
      <c r="B1" s="487"/>
      <c r="C1" s="487"/>
      <c r="D1" s="487"/>
      <c r="E1" s="487"/>
      <c r="F1" s="487"/>
    </row>
    <row r="2" spans="1:6" ht="15.75" customHeight="1">
      <c r="A2" s="488" t="s">
        <v>679</v>
      </c>
      <c r="B2" s="488"/>
      <c r="C2" s="488"/>
      <c r="D2" s="488"/>
      <c r="E2" s="488"/>
      <c r="F2" s="488"/>
    </row>
    <row r="3" ht="6" customHeight="1"/>
    <row r="4" spans="2:3" ht="13.5" customHeight="1">
      <c r="B4" s="489" t="s">
        <v>680</v>
      </c>
      <c r="C4" s="489"/>
    </row>
    <row r="5" spans="1:6" s="493" customFormat="1" ht="31.5" customHeight="1">
      <c r="A5" s="490" t="s">
        <v>681</v>
      </c>
      <c r="B5" s="458" t="s">
        <v>559</v>
      </c>
      <c r="C5" s="491" t="s">
        <v>429</v>
      </c>
      <c r="D5" s="491" t="s">
        <v>525</v>
      </c>
      <c r="E5" s="491" t="s">
        <v>550</v>
      </c>
      <c r="F5" s="492" t="s">
        <v>580</v>
      </c>
    </row>
    <row r="6" spans="1:6" s="493" customFormat="1" ht="12.75" customHeight="1">
      <c r="A6" s="490"/>
      <c r="B6" s="458"/>
      <c r="C6" s="491"/>
      <c r="D6" s="491"/>
      <c r="E6" s="491"/>
      <c r="F6" s="492"/>
    </row>
    <row r="7" spans="1:6" s="498" customFormat="1" ht="19.5" customHeight="1">
      <c r="A7" s="494" t="s">
        <v>682</v>
      </c>
      <c r="B7" s="495" t="s">
        <v>583</v>
      </c>
      <c r="C7" s="495" t="s">
        <v>584</v>
      </c>
      <c r="D7" s="496" t="s">
        <v>585</v>
      </c>
      <c r="E7" s="496" t="s">
        <v>586</v>
      </c>
      <c r="F7" s="497" t="s">
        <v>587</v>
      </c>
    </row>
    <row r="8" spans="1:6" ht="19.5" customHeight="1">
      <c r="A8" s="467" t="s">
        <v>683</v>
      </c>
      <c r="B8" s="468" t="s">
        <v>589</v>
      </c>
      <c r="C8" s="499">
        <v>1922916644</v>
      </c>
      <c r="D8" s="500">
        <v>562610</v>
      </c>
      <c r="E8" s="500">
        <v>1411223</v>
      </c>
      <c r="F8" s="501">
        <f aca="true" t="shared" si="0" ref="F8:F13">SUM(C8:E8)</f>
        <v>1924890477</v>
      </c>
    </row>
    <row r="9" spans="1:6" ht="19.5" customHeight="1">
      <c r="A9" s="467" t="s">
        <v>684</v>
      </c>
      <c r="B9" s="468" t="s">
        <v>591</v>
      </c>
      <c r="C9" s="499">
        <v>212480615</v>
      </c>
      <c r="D9" s="500"/>
      <c r="E9" s="500"/>
      <c r="F9" s="501">
        <f t="shared" si="0"/>
        <v>212480615</v>
      </c>
    </row>
    <row r="10" spans="1:6" ht="19.5" customHeight="1">
      <c r="A10" s="467" t="s">
        <v>685</v>
      </c>
      <c r="B10" s="468" t="s">
        <v>593</v>
      </c>
      <c r="C10" s="499">
        <v>114228711</v>
      </c>
      <c r="D10" s="500">
        <v>184830</v>
      </c>
      <c r="E10" s="500">
        <v>123561</v>
      </c>
      <c r="F10" s="501">
        <f t="shared" si="0"/>
        <v>114537102</v>
      </c>
    </row>
    <row r="11" spans="1:6" ht="19.5" customHeight="1">
      <c r="A11" s="467" t="s">
        <v>686</v>
      </c>
      <c r="B11" s="468" t="s">
        <v>595</v>
      </c>
      <c r="C11" s="499">
        <v>-587720287</v>
      </c>
      <c r="D11" s="500">
        <v>-5000286</v>
      </c>
      <c r="E11" s="500">
        <v>-8282773</v>
      </c>
      <c r="F11" s="501">
        <f t="shared" si="0"/>
        <v>-601003346</v>
      </c>
    </row>
    <row r="12" spans="1:6" ht="19.5" customHeight="1">
      <c r="A12" s="467" t="s">
        <v>687</v>
      </c>
      <c r="B12" s="468" t="s">
        <v>597</v>
      </c>
      <c r="C12" s="499"/>
      <c r="D12" s="500"/>
      <c r="E12" s="500"/>
      <c r="F12" s="501">
        <f t="shared" si="0"/>
        <v>0</v>
      </c>
    </row>
    <row r="13" spans="1:6" ht="19.5" customHeight="1">
      <c r="A13" s="467" t="s">
        <v>688</v>
      </c>
      <c r="B13" s="468" t="s">
        <v>599</v>
      </c>
      <c r="C13" s="499">
        <v>-20187894</v>
      </c>
      <c r="D13" s="500">
        <v>199079</v>
      </c>
      <c r="E13" s="500">
        <v>-607927</v>
      </c>
      <c r="F13" s="501">
        <f t="shared" si="0"/>
        <v>-20596742</v>
      </c>
    </row>
    <row r="14" spans="1:6" s="503" customFormat="1" ht="19.5" customHeight="1">
      <c r="A14" s="467" t="s">
        <v>689</v>
      </c>
      <c r="B14" s="476" t="s">
        <v>601</v>
      </c>
      <c r="C14" s="502">
        <f>SUM(C8:C13)</f>
        <v>1641717789</v>
      </c>
      <c r="D14" s="502">
        <f>SUM(D8:D13)</f>
        <v>-4053767</v>
      </c>
      <c r="E14" s="502">
        <f>SUM(E8:E13)</f>
        <v>-7355916</v>
      </c>
      <c r="F14" s="501">
        <f>SUM(F8:F13)</f>
        <v>1630308106</v>
      </c>
    </row>
    <row r="15" spans="1:6" ht="19.5" customHeight="1">
      <c r="A15" s="467" t="s">
        <v>690</v>
      </c>
      <c r="B15" s="468" t="s">
        <v>603</v>
      </c>
      <c r="C15" s="504">
        <v>5686490</v>
      </c>
      <c r="D15" s="500"/>
      <c r="E15" s="500">
        <v>123946</v>
      </c>
      <c r="F15" s="501">
        <f aca="true" t="shared" si="1" ref="F15:F17">SUM(C15:E15)</f>
        <v>5810436</v>
      </c>
    </row>
    <row r="16" spans="1:6" ht="19.5" customHeight="1">
      <c r="A16" s="467" t="s">
        <v>691</v>
      </c>
      <c r="B16" s="468" t="s">
        <v>605</v>
      </c>
      <c r="C16" s="499">
        <v>16140668</v>
      </c>
      <c r="D16" s="500">
        <v>483530</v>
      </c>
      <c r="E16" s="500">
        <v>2281641</v>
      </c>
      <c r="F16" s="501">
        <f t="shared" si="1"/>
        <v>18905839</v>
      </c>
    </row>
    <row r="17" spans="1:6" ht="19.5" customHeight="1">
      <c r="A17" s="467" t="s">
        <v>692</v>
      </c>
      <c r="B17" s="468" t="s">
        <v>99</v>
      </c>
      <c r="C17" s="499">
        <v>3349092</v>
      </c>
      <c r="D17" s="500"/>
      <c r="E17" s="500"/>
      <c r="F17" s="501">
        <f t="shared" si="1"/>
        <v>3349092</v>
      </c>
    </row>
    <row r="18" spans="1:6" s="503" customFormat="1" ht="19.5" customHeight="1">
      <c r="A18" s="467" t="s">
        <v>693</v>
      </c>
      <c r="B18" s="476" t="s">
        <v>105</v>
      </c>
      <c r="C18" s="502">
        <f>SUM(C15:C17)</f>
        <v>25176250</v>
      </c>
      <c r="D18" s="502">
        <f>SUM(D15:D17)</f>
        <v>483530</v>
      </c>
      <c r="E18" s="502">
        <f>SUM(E15:E17)</f>
        <v>2405587</v>
      </c>
      <c r="F18" s="502">
        <f>SUM(F15:F17)</f>
        <v>28065367</v>
      </c>
    </row>
    <row r="19" spans="1:6" s="505" customFormat="1" ht="19.5" customHeight="1">
      <c r="A19" s="467" t="s">
        <v>694</v>
      </c>
      <c r="B19" s="468" t="s">
        <v>135</v>
      </c>
      <c r="C19" s="499"/>
      <c r="D19" s="500"/>
      <c r="E19" s="500"/>
      <c r="F19" s="501"/>
    </row>
    <row r="20" spans="1:6" s="503" customFormat="1" ht="19.5" customHeight="1">
      <c r="A20" s="467" t="s">
        <v>695</v>
      </c>
      <c r="B20" s="476" t="s">
        <v>244</v>
      </c>
      <c r="C20" s="504">
        <v>273006074</v>
      </c>
      <c r="D20" s="502">
        <v>4296462</v>
      </c>
      <c r="E20" s="502">
        <v>7388610</v>
      </c>
      <c r="F20" s="501">
        <f aca="true" t="shared" si="2" ref="F20:F21">SUM(C20:E20)</f>
        <v>284691146</v>
      </c>
    </row>
    <row r="21" spans="1:6" s="486" customFormat="1" ht="19.5" customHeight="1">
      <c r="A21" s="506" t="s">
        <v>696</v>
      </c>
      <c r="B21" s="507" t="s">
        <v>247</v>
      </c>
      <c r="C21" s="508">
        <f>SUM(C14,C18,C20)</f>
        <v>1939900113</v>
      </c>
      <c r="D21" s="508">
        <f>SUM(D14,D18,D20)</f>
        <v>726225</v>
      </c>
      <c r="E21" s="508">
        <f>SUM(E14,E18,E20)</f>
        <v>2438281</v>
      </c>
      <c r="F21" s="508">
        <f t="shared" si="2"/>
        <v>1943064619</v>
      </c>
    </row>
    <row r="22" spans="1:5" ht="16.5">
      <c r="A22" s="509"/>
      <c r="B22" s="510"/>
      <c r="C22" s="511"/>
      <c r="D22" s="511"/>
      <c r="E22" s="511"/>
    </row>
    <row r="24" ht="13.5"/>
    <row r="25" spans="1:5" s="485" customFormat="1" ht="30" customHeight="1">
      <c r="A25" s="512" t="s">
        <v>697</v>
      </c>
      <c r="B25" s="512"/>
      <c r="C25" s="512"/>
      <c r="D25" s="512"/>
      <c r="E25" s="512"/>
    </row>
    <row r="26" spans="1:5" s="517" customFormat="1" ht="25.5" customHeight="1">
      <c r="A26" s="513" t="s">
        <v>228</v>
      </c>
      <c r="B26" s="514" t="s">
        <v>698</v>
      </c>
      <c r="C26" s="514"/>
      <c r="D26" s="515" t="s">
        <v>699</v>
      </c>
      <c r="E26" s="516" t="s">
        <v>700</v>
      </c>
    </row>
    <row r="27" spans="1:5" s="485" customFormat="1" ht="24" customHeight="1">
      <c r="A27" s="518" t="s">
        <v>701</v>
      </c>
      <c r="B27" s="519" t="s">
        <v>8</v>
      </c>
      <c r="C27" s="519"/>
      <c r="D27" s="520">
        <v>1</v>
      </c>
      <c r="E27" s="521">
        <v>55000000</v>
      </c>
    </row>
    <row r="28" spans="1:5" s="485" customFormat="1" ht="24.75" customHeight="1">
      <c r="A28" s="518" t="s">
        <v>702</v>
      </c>
      <c r="B28" s="519" t="s">
        <v>703</v>
      </c>
      <c r="C28" s="519"/>
      <c r="D28" s="522" t="s">
        <v>314</v>
      </c>
      <c r="E28" s="523" t="s">
        <v>314</v>
      </c>
    </row>
    <row r="29" spans="1:5" s="517" customFormat="1" ht="26.25" customHeight="1">
      <c r="A29" s="524" t="s">
        <v>353</v>
      </c>
      <c r="B29" s="525" t="s">
        <v>24</v>
      </c>
      <c r="C29" s="525"/>
      <c r="D29" s="526">
        <v>1</v>
      </c>
      <c r="E29" s="527">
        <v>55000000</v>
      </c>
    </row>
    <row r="30" ht="13.5"/>
  </sheetData>
  <sheetProtection selectLockedCells="1" selectUnlockedCells="1"/>
  <mergeCells count="14">
    <mergeCell ref="A1:F1"/>
    <mergeCell ref="A2:F2"/>
    <mergeCell ref="B4:C4"/>
    <mergeCell ref="A5:A6"/>
    <mergeCell ref="B5:B6"/>
    <mergeCell ref="C5:C6"/>
    <mergeCell ref="D5:D6"/>
    <mergeCell ref="E5:E6"/>
    <mergeCell ref="F5:F6"/>
    <mergeCell ref="A25:E25"/>
    <mergeCell ref="B26:C26"/>
    <mergeCell ref="B27:C27"/>
    <mergeCell ref="B28:C28"/>
    <mergeCell ref="B29:C29"/>
  </mergeCells>
  <printOptions horizontalCentered="1"/>
  <pageMargins left="0.7875" right="0.7875" top="1.2472222222222222" bottom="0.9840277777777777" header="0.5" footer="0.5118055555555555"/>
  <pageSetup horizontalDpi="300" verticalDpi="300" orientation="landscape" paperSize="9"/>
  <headerFooter alignWithMargins="0">
    <oddHeader>&amp;R&amp;"Times New Roman CE,Félkövér dőlt"13.sz mell.  a ……/2017. (V.04.)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4">
      <selection activeCell="E26" sqref="E26"/>
    </sheetView>
  </sheetViews>
  <sheetFormatPr defaultColWidth="9.00390625" defaultRowHeight="12.75"/>
  <cols>
    <col min="1" max="1" width="9.375" style="528" customWidth="1"/>
    <col min="2" max="2" width="50.875" style="529" customWidth="1"/>
    <col min="3" max="3" width="18.875" style="0" customWidth="1"/>
    <col min="4" max="4" width="18.625" style="0" customWidth="1"/>
    <col min="5" max="5" width="19.125" style="0" customWidth="1"/>
    <col min="6" max="6" width="19.125" style="530" customWidth="1"/>
  </cols>
  <sheetData>
    <row r="1" spans="1:6" ht="20.25" customHeight="1">
      <c r="A1" s="531" t="s">
        <v>704</v>
      </c>
      <c r="B1" s="531"/>
      <c r="C1" s="531"/>
      <c r="D1" s="531"/>
      <c r="E1" s="531"/>
      <c r="F1" s="531"/>
    </row>
    <row r="2" ht="16.5">
      <c r="F2" s="530" t="s">
        <v>402</v>
      </c>
    </row>
    <row r="3" spans="1:6" s="536" customFormat="1" ht="19.5" customHeight="1">
      <c r="A3" s="532"/>
      <c r="B3" s="533" t="s">
        <v>705</v>
      </c>
      <c r="C3" s="534" t="s">
        <v>706</v>
      </c>
      <c r="D3" s="534" t="s">
        <v>707</v>
      </c>
      <c r="E3" s="534" t="s">
        <v>429</v>
      </c>
      <c r="F3" s="535" t="s">
        <v>580</v>
      </c>
    </row>
    <row r="4" spans="1:6" ht="19.5" customHeight="1">
      <c r="A4" s="445">
        <v>1</v>
      </c>
      <c r="B4" s="537" t="s">
        <v>708</v>
      </c>
      <c r="C4" s="538"/>
      <c r="D4" s="538"/>
      <c r="E4" s="538">
        <v>98495582</v>
      </c>
      <c r="F4" s="539">
        <f aca="true" t="shared" si="0" ref="F4:F6">SUM(C4:E4)</f>
        <v>98495582</v>
      </c>
    </row>
    <row r="5" spans="1:6" ht="30" customHeight="1">
      <c r="A5" s="445">
        <v>2</v>
      </c>
      <c r="B5" s="537" t="s">
        <v>709</v>
      </c>
      <c r="C5" s="538">
        <v>1852290</v>
      </c>
      <c r="D5" s="538">
        <v>907479</v>
      </c>
      <c r="E5" s="538">
        <v>11490736</v>
      </c>
      <c r="F5" s="539">
        <f t="shared" si="0"/>
        <v>14250505</v>
      </c>
    </row>
    <row r="6" spans="1:6" ht="20.25" customHeight="1">
      <c r="A6" s="445">
        <v>3</v>
      </c>
      <c r="B6" s="537" t="s">
        <v>710</v>
      </c>
      <c r="C6" s="538"/>
      <c r="D6" s="538"/>
      <c r="E6" s="538">
        <v>212480</v>
      </c>
      <c r="F6" s="539">
        <f t="shared" si="0"/>
        <v>212480</v>
      </c>
    </row>
    <row r="7" spans="1:6" s="439" customFormat="1" ht="19.5" customHeight="1">
      <c r="A7" s="540">
        <v>4</v>
      </c>
      <c r="B7" s="541" t="s">
        <v>711</v>
      </c>
      <c r="C7" s="542">
        <f>SUM(C4:C6)</f>
        <v>1852290</v>
      </c>
      <c r="D7" s="542">
        <f>SUM(D4:D6)</f>
        <v>907479</v>
      </c>
      <c r="E7" s="542">
        <f>SUM(E4:E6)</f>
        <v>110198798</v>
      </c>
      <c r="F7" s="543">
        <f>SUM(F4:F6)</f>
        <v>112958567</v>
      </c>
    </row>
    <row r="8" spans="1:6" ht="19.5" customHeight="1">
      <c r="A8" s="445">
        <v>5</v>
      </c>
      <c r="B8" s="537" t="s">
        <v>712</v>
      </c>
      <c r="C8" s="538"/>
      <c r="D8" s="538"/>
      <c r="E8" s="538"/>
      <c r="F8" s="539">
        <f aca="true" t="shared" si="1" ref="F8:F11">SUM(C8:E8)</f>
        <v>0</v>
      </c>
    </row>
    <row r="9" spans="1:6" ht="19.5" customHeight="1">
      <c r="A9" s="445">
        <v>6</v>
      </c>
      <c r="B9" s="537" t="s">
        <v>713</v>
      </c>
      <c r="C9" s="538"/>
      <c r="D9" s="538"/>
      <c r="E9" s="538"/>
      <c r="F9" s="539">
        <f t="shared" si="1"/>
        <v>0</v>
      </c>
    </row>
    <row r="10" spans="1:6" s="439" customFormat="1" ht="19.5" customHeight="1">
      <c r="A10" s="540">
        <v>7</v>
      </c>
      <c r="B10" s="541" t="s">
        <v>714</v>
      </c>
      <c r="C10" s="542">
        <f>SUM(C8:C9)</f>
        <v>0</v>
      </c>
      <c r="D10" s="542">
        <f>SUM(D8:D9)</f>
        <v>0</v>
      </c>
      <c r="E10" s="542">
        <f>SUM(E8:E9)</f>
        <v>0</v>
      </c>
      <c r="F10" s="544">
        <f t="shared" si="1"/>
        <v>0</v>
      </c>
    </row>
    <row r="11" spans="1:6" ht="27" customHeight="1">
      <c r="A11" s="445">
        <v>8</v>
      </c>
      <c r="B11" s="537" t="s">
        <v>715</v>
      </c>
      <c r="C11" s="538">
        <v>126557439</v>
      </c>
      <c r="D11" s="538">
        <v>68393034</v>
      </c>
      <c r="E11" s="538">
        <v>261020651</v>
      </c>
      <c r="F11" s="539">
        <f t="shared" si="1"/>
        <v>455971124</v>
      </c>
    </row>
    <row r="12" spans="1:6" ht="18.75" customHeight="1">
      <c r="A12" s="445">
        <v>9</v>
      </c>
      <c r="B12" s="537" t="s">
        <v>716</v>
      </c>
      <c r="C12" s="538">
        <v>155305</v>
      </c>
      <c r="D12" s="538">
        <v>785840</v>
      </c>
      <c r="E12" s="538">
        <v>15851605</v>
      </c>
      <c r="F12" s="539"/>
    </row>
    <row r="13" spans="1:6" ht="18.75" customHeight="1">
      <c r="A13" s="445" t="s">
        <v>99</v>
      </c>
      <c r="B13" s="537" t="s">
        <v>717</v>
      </c>
      <c r="C13" s="538"/>
      <c r="D13" s="538"/>
      <c r="E13" s="538">
        <v>2074987</v>
      </c>
      <c r="F13" s="539"/>
    </row>
    <row r="14" spans="1:6" ht="19.5" customHeight="1">
      <c r="A14" s="445" t="s">
        <v>105</v>
      </c>
      <c r="B14" s="537" t="s">
        <v>718</v>
      </c>
      <c r="C14" s="538">
        <v>148668</v>
      </c>
      <c r="D14" s="538">
        <v>89745</v>
      </c>
      <c r="E14" s="538">
        <v>49605883</v>
      </c>
      <c r="F14" s="539">
        <f aca="true" t="shared" si="2" ref="F14:F20">SUM(C14:E14)</f>
        <v>49844296</v>
      </c>
    </row>
    <row r="15" spans="1:6" s="439" customFormat="1" ht="19.5" customHeight="1">
      <c r="A15" s="445" t="s">
        <v>135</v>
      </c>
      <c r="B15" s="541" t="s">
        <v>719</v>
      </c>
      <c r="C15" s="542">
        <f>SUM(C11:C14)</f>
        <v>126861412</v>
      </c>
      <c r="D15" s="542">
        <f>SUM(D11:D14)</f>
        <v>69268619</v>
      </c>
      <c r="E15" s="542">
        <f>SUM(E11:E14)</f>
        <v>328553126</v>
      </c>
      <c r="F15" s="544">
        <f t="shared" si="2"/>
        <v>524683157</v>
      </c>
    </row>
    <row r="16" spans="1:6" ht="19.5" customHeight="1">
      <c r="A16" s="445" t="s">
        <v>244</v>
      </c>
      <c r="B16" s="537" t="s">
        <v>720</v>
      </c>
      <c r="C16" s="538">
        <v>1342620</v>
      </c>
      <c r="D16" s="538">
        <v>1078267</v>
      </c>
      <c r="E16" s="538">
        <v>6052849</v>
      </c>
      <c r="F16" s="539">
        <f t="shared" si="2"/>
        <v>8473736</v>
      </c>
    </row>
    <row r="17" spans="1:6" ht="19.5" customHeight="1">
      <c r="A17" s="445" t="s">
        <v>247</v>
      </c>
      <c r="B17" s="537" t="s">
        <v>721</v>
      </c>
      <c r="C17" s="538">
        <v>20312948</v>
      </c>
      <c r="D17" s="538">
        <v>6461954</v>
      </c>
      <c r="E17" s="538">
        <v>70338447</v>
      </c>
      <c r="F17" s="539">
        <f t="shared" si="2"/>
        <v>97113349</v>
      </c>
    </row>
    <row r="18" spans="1:6" ht="19.5" customHeight="1">
      <c r="A18" s="445" t="s">
        <v>249</v>
      </c>
      <c r="B18" s="537" t="s">
        <v>722</v>
      </c>
      <c r="C18" s="538"/>
      <c r="D18" s="538"/>
      <c r="E18" s="538"/>
      <c r="F18" s="539">
        <f t="shared" si="2"/>
        <v>0</v>
      </c>
    </row>
    <row r="19" spans="1:6" ht="19.5" customHeight="1">
      <c r="A19" s="445" t="s">
        <v>251</v>
      </c>
      <c r="B19" s="537" t="s">
        <v>723</v>
      </c>
      <c r="C19" s="538">
        <v>454860</v>
      </c>
      <c r="D19" s="538">
        <v>40000</v>
      </c>
      <c r="E19" s="538">
        <v>644483</v>
      </c>
      <c r="F19" s="539">
        <f t="shared" si="2"/>
        <v>1139343</v>
      </c>
    </row>
    <row r="20" spans="1:6" s="439" customFormat="1" ht="19.5" customHeight="1">
      <c r="A20" s="445" t="s">
        <v>253</v>
      </c>
      <c r="B20" s="541" t="s">
        <v>724</v>
      </c>
      <c r="C20" s="542">
        <f>SUM(C16:C19)</f>
        <v>22110428</v>
      </c>
      <c r="D20" s="542">
        <f>SUM(D16:D19)</f>
        <v>7580221</v>
      </c>
      <c r="E20" s="542">
        <f>SUM(E16:E19)</f>
        <v>77035779</v>
      </c>
      <c r="F20" s="544">
        <f t="shared" si="2"/>
        <v>106726428</v>
      </c>
    </row>
    <row r="21" spans="1:6" ht="19.5" customHeight="1">
      <c r="A21" s="445" t="s">
        <v>254</v>
      </c>
      <c r="B21" s="537" t="s">
        <v>725</v>
      </c>
      <c r="C21" s="538">
        <v>69836420</v>
      </c>
      <c r="D21" s="538">
        <v>39810862</v>
      </c>
      <c r="E21" s="538">
        <v>33741918</v>
      </c>
      <c r="F21" s="539"/>
    </row>
    <row r="22" spans="1:6" ht="19.5" customHeight="1">
      <c r="A22" s="445" t="s">
        <v>256</v>
      </c>
      <c r="B22" s="537" t="s">
        <v>726</v>
      </c>
      <c r="C22" s="538">
        <v>8793492</v>
      </c>
      <c r="D22" s="538">
        <v>7457713</v>
      </c>
      <c r="E22" s="538">
        <v>13895240</v>
      </c>
      <c r="F22" s="539">
        <f aca="true" t="shared" si="3" ref="F22:F27">SUM(C22:E22)</f>
        <v>30146445</v>
      </c>
    </row>
    <row r="23" spans="1:6" ht="19.5" customHeight="1">
      <c r="A23" s="445" t="s">
        <v>259</v>
      </c>
      <c r="B23" s="537" t="s">
        <v>727</v>
      </c>
      <c r="C23" s="538">
        <v>22938135</v>
      </c>
      <c r="D23" s="538">
        <v>12979091</v>
      </c>
      <c r="E23" s="538">
        <v>12990473</v>
      </c>
      <c r="F23" s="539">
        <f t="shared" si="3"/>
        <v>48907699</v>
      </c>
    </row>
    <row r="24" spans="1:6" s="439" customFormat="1" ht="19.5" customHeight="1">
      <c r="A24" s="445" t="s">
        <v>260</v>
      </c>
      <c r="B24" s="541" t="s">
        <v>728</v>
      </c>
      <c r="C24" s="542">
        <f>SUM(C21:C23)</f>
        <v>101568047</v>
      </c>
      <c r="D24" s="542">
        <f>SUM(D21:D23)</f>
        <v>60247666</v>
      </c>
      <c r="E24" s="542">
        <f>SUM(E21:E23)</f>
        <v>60627631</v>
      </c>
      <c r="F24" s="544">
        <f t="shared" si="3"/>
        <v>222443344</v>
      </c>
    </row>
    <row r="25" spans="1:6" s="439" customFormat="1" ht="19.5" customHeight="1">
      <c r="A25" s="445" t="s">
        <v>262</v>
      </c>
      <c r="B25" s="541" t="s">
        <v>729</v>
      </c>
      <c r="C25" s="542">
        <v>1011344</v>
      </c>
      <c r="D25" s="542">
        <v>257762</v>
      </c>
      <c r="E25" s="542">
        <v>50940537</v>
      </c>
      <c r="F25" s="544">
        <f t="shared" si="3"/>
        <v>52209643</v>
      </c>
    </row>
    <row r="26" spans="1:6" s="439" customFormat="1" ht="19.5" customHeight="1">
      <c r="A26" s="445" t="s">
        <v>265</v>
      </c>
      <c r="B26" s="541" t="s">
        <v>730</v>
      </c>
      <c r="C26" s="542">
        <v>4626629</v>
      </c>
      <c r="D26" s="542">
        <v>1890850</v>
      </c>
      <c r="E26" s="542">
        <v>270347858</v>
      </c>
      <c r="F26" s="544">
        <f t="shared" si="3"/>
        <v>276865337</v>
      </c>
    </row>
    <row r="27" spans="1:6" s="548" customFormat="1" ht="19.5" customHeight="1">
      <c r="A27" s="445" t="s">
        <v>266</v>
      </c>
      <c r="B27" s="545" t="s">
        <v>731</v>
      </c>
      <c r="C27" s="546">
        <v>-602746</v>
      </c>
      <c r="D27" s="546">
        <v>199599</v>
      </c>
      <c r="E27" s="546">
        <v>-20199881</v>
      </c>
      <c r="F27" s="547">
        <f t="shared" si="3"/>
        <v>-20603028</v>
      </c>
    </row>
    <row r="28" spans="1:6" ht="19.5" customHeight="1">
      <c r="A28" s="445" t="s">
        <v>267</v>
      </c>
      <c r="B28" s="537" t="s">
        <v>732</v>
      </c>
      <c r="C28" s="538"/>
      <c r="D28" s="538"/>
      <c r="E28" s="538"/>
      <c r="F28" s="539"/>
    </row>
    <row r="29" spans="1:6" ht="19.5" customHeight="1">
      <c r="A29" s="445" t="s">
        <v>270</v>
      </c>
      <c r="B29" s="537" t="s">
        <v>733</v>
      </c>
      <c r="C29" s="538"/>
      <c r="D29" s="538"/>
      <c r="E29" s="538"/>
      <c r="F29" s="539"/>
    </row>
    <row r="30" spans="1:6" ht="19.5" customHeight="1">
      <c r="A30" s="445" t="s">
        <v>273</v>
      </c>
      <c r="B30" s="537" t="s">
        <v>734</v>
      </c>
      <c r="C30" s="538"/>
      <c r="D30" s="538"/>
      <c r="E30" s="538"/>
      <c r="F30" s="539"/>
    </row>
    <row r="31" spans="1:6" ht="24" customHeight="1">
      <c r="A31" s="445" t="s">
        <v>621</v>
      </c>
      <c r="B31" s="537" t="s">
        <v>735</v>
      </c>
      <c r="C31" s="538">
        <v>414</v>
      </c>
      <c r="D31" s="538">
        <v>360</v>
      </c>
      <c r="E31" s="538">
        <v>30760</v>
      </c>
      <c r="F31" s="539">
        <f aca="true" t="shared" si="4" ref="F31:F33">SUM(C31:E31)</f>
        <v>31534</v>
      </c>
    </row>
    <row r="32" spans="1:6" ht="19.5" customHeight="1">
      <c r="A32" s="445" t="s">
        <v>623</v>
      </c>
      <c r="B32" s="537" t="s">
        <v>736</v>
      </c>
      <c r="C32" s="538"/>
      <c r="D32" s="538"/>
      <c r="E32" s="538"/>
      <c r="F32" s="539">
        <f t="shared" si="4"/>
        <v>0</v>
      </c>
    </row>
    <row r="33" spans="1:6" s="439" customFormat="1" ht="25.5" customHeight="1">
      <c r="A33" s="445" t="s">
        <v>737</v>
      </c>
      <c r="B33" s="541" t="s">
        <v>738</v>
      </c>
      <c r="C33" s="542">
        <v>414</v>
      </c>
      <c r="D33" s="542">
        <v>360</v>
      </c>
      <c r="E33" s="542">
        <v>30760</v>
      </c>
      <c r="F33" s="544">
        <f t="shared" si="4"/>
        <v>31534</v>
      </c>
    </row>
    <row r="34" spans="1:6" s="439" customFormat="1" ht="20.25" customHeight="1">
      <c r="A34" s="445" t="s">
        <v>739</v>
      </c>
      <c r="B34" s="537" t="s">
        <v>740</v>
      </c>
      <c r="C34" s="542"/>
      <c r="D34" s="542"/>
      <c r="E34" s="542"/>
      <c r="F34" s="544"/>
    </row>
    <row r="35" spans="1:6" s="439" customFormat="1" ht="20.25" customHeight="1">
      <c r="A35" s="445" t="s">
        <v>741</v>
      </c>
      <c r="B35" s="537" t="s">
        <v>742</v>
      </c>
      <c r="C35" s="542"/>
      <c r="D35" s="542"/>
      <c r="E35" s="542"/>
      <c r="F35" s="544"/>
    </row>
    <row r="36" spans="1:6" ht="19.5" customHeight="1">
      <c r="A36" s="445" t="s">
        <v>743</v>
      </c>
      <c r="B36" s="537" t="s">
        <v>744</v>
      </c>
      <c r="C36" s="538"/>
      <c r="D36" s="538"/>
      <c r="E36" s="538"/>
      <c r="F36" s="539">
        <f aca="true" t="shared" si="5" ref="F36:F39">SUM(C36:E36)</f>
        <v>0</v>
      </c>
    </row>
    <row r="37" spans="1:6" ht="19.5" customHeight="1">
      <c r="A37" s="445" t="s">
        <v>625</v>
      </c>
      <c r="B37" s="537" t="s">
        <v>745</v>
      </c>
      <c r="C37" s="538"/>
      <c r="D37" s="538"/>
      <c r="E37" s="538"/>
      <c r="F37" s="539">
        <f t="shared" si="5"/>
        <v>0</v>
      </c>
    </row>
    <row r="38" spans="1:6" ht="19.5" customHeight="1">
      <c r="A38" s="445" t="s">
        <v>627</v>
      </c>
      <c r="B38" s="537" t="s">
        <v>746</v>
      </c>
      <c r="C38" s="538">
        <v>5595</v>
      </c>
      <c r="D38" s="538">
        <v>880</v>
      </c>
      <c r="E38" s="538">
        <v>18773</v>
      </c>
      <c r="F38" s="539">
        <f t="shared" si="5"/>
        <v>25248</v>
      </c>
    </row>
    <row r="39" spans="1:6" s="439" customFormat="1" ht="19.5" customHeight="1">
      <c r="A39" s="445" t="s">
        <v>629</v>
      </c>
      <c r="B39" s="541" t="s">
        <v>747</v>
      </c>
      <c r="C39" s="542">
        <v>5595</v>
      </c>
      <c r="D39" s="542">
        <v>880</v>
      </c>
      <c r="E39" s="542">
        <v>18773</v>
      </c>
      <c r="F39" s="544">
        <f t="shared" si="5"/>
        <v>25248</v>
      </c>
    </row>
    <row r="40" spans="1:6" s="548" customFormat="1" ht="33" customHeight="1">
      <c r="A40" s="445" t="s">
        <v>631</v>
      </c>
      <c r="B40" s="549" t="s">
        <v>748</v>
      </c>
      <c r="C40" s="550">
        <f>SUM(C33)-C39</f>
        <v>-5181</v>
      </c>
      <c r="D40" s="551">
        <f>SUM(D33)-D39</f>
        <v>-520</v>
      </c>
      <c r="E40" s="550">
        <f>SUM(E33)-E39</f>
        <v>11987</v>
      </c>
      <c r="F40" s="550">
        <f>SUM(F33)-F39</f>
        <v>6286</v>
      </c>
    </row>
    <row r="41" spans="1:6" s="548" customFormat="1" ht="19.5" customHeight="1">
      <c r="A41" s="552" t="s">
        <v>633</v>
      </c>
      <c r="B41" s="553" t="s">
        <v>749</v>
      </c>
      <c r="C41" s="554">
        <f>SUM(C27,C40)</f>
        <v>-607927</v>
      </c>
      <c r="D41" s="554">
        <f>SUM(D27,D40)</f>
        <v>199079</v>
      </c>
      <c r="E41" s="554">
        <f>SUM(E27,E40)</f>
        <v>-20187894</v>
      </c>
      <c r="F41" s="554">
        <f>SUM(F27,F40)</f>
        <v>-20596742</v>
      </c>
    </row>
  </sheetData>
  <sheetProtection selectLockedCells="1" selectUnlockedCells="1"/>
  <mergeCells count="1">
    <mergeCell ref="A1:F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J20" sqref="J20"/>
    </sheetView>
  </sheetViews>
  <sheetFormatPr defaultColWidth="9.00390625" defaultRowHeight="12.75"/>
  <cols>
    <col min="1" max="1" width="10.625" style="528" customWidth="1"/>
    <col min="2" max="2" width="52.625" style="0" customWidth="1"/>
    <col min="3" max="4" width="18.375" style="0" customWidth="1"/>
    <col min="5" max="6" width="18.50390625" style="0" customWidth="1"/>
  </cols>
  <sheetData>
    <row r="1" spans="1:6" s="556" customFormat="1" ht="18.75" customHeight="1">
      <c r="A1" s="555" t="s">
        <v>750</v>
      </c>
      <c r="B1" s="555"/>
      <c r="C1" s="555"/>
      <c r="D1" s="555"/>
      <c r="E1" s="555"/>
      <c r="F1" s="555"/>
    </row>
    <row r="2" ht="12.75">
      <c r="F2" s="439" t="s">
        <v>751</v>
      </c>
    </row>
    <row r="3" ht="13.5">
      <c r="F3" t="s">
        <v>402</v>
      </c>
    </row>
    <row r="4" spans="1:6" s="536" customFormat="1" ht="19.5" customHeight="1">
      <c r="A4" s="532"/>
      <c r="B4" s="534" t="s">
        <v>228</v>
      </c>
      <c r="C4" s="534" t="s">
        <v>706</v>
      </c>
      <c r="D4" s="534" t="s">
        <v>707</v>
      </c>
      <c r="E4" s="534" t="s">
        <v>429</v>
      </c>
      <c r="F4" s="535" t="s">
        <v>580</v>
      </c>
    </row>
    <row r="5" spans="1:6" ht="19.5" customHeight="1">
      <c r="A5" s="445">
        <v>1</v>
      </c>
      <c r="B5" s="446" t="s">
        <v>752</v>
      </c>
      <c r="C5" s="557">
        <v>3396473</v>
      </c>
      <c r="D5" s="557">
        <v>2079448</v>
      </c>
      <c r="E5" s="557">
        <v>461537013</v>
      </c>
      <c r="F5" s="558">
        <f aca="true" t="shared" si="0" ref="F5:F23">SUM(C5:E5)</f>
        <v>467012934</v>
      </c>
    </row>
    <row r="6" spans="1:6" ht="19.5" customHeight="1">
      <c r="A6" s="445">
        <v>2</v>
      </c>
      <c r="B6" s="446" t="s">
        <v>753</v>
      </c>
      <c r="C6" s="557">
        <v>129952534</v>
      </c>
      <c r="D6" s="557">
        <v>70877987</v>
      </c>
      <c r="E6" s="557">
        <v>233688686</v>
      </c>
      <c r="F6" s="558">
        <f t="shared" si="0"/>
        <v>434519207</v>
      </c>
    </row>
    <row r="7" spans="1:6" s="439" customFormat="1" ht="19.5" customHeight="1">
      <c r="A7" s="540">
        <v>3</v>
      </c>
      <c r="B7" s="559" t="s">
        <v>754</v>
      </c>
      <c r="C7" s="560">
        <f>SUM(C5)-C6</f>
        <v>-126556061</v>
      </c>
      <c r="D7" s="560">
        <f>SUM(D5)-D6</f>
        <v>-68798539</v>
      </c>
      <c r="E7" s="560">
        <f>SUM(E5)-E6</f>
        <v>227848327</v>
      </c>
      <c r="F7" s="558">
        <f t="shared" si="0"/>
        <v>32493727</v>
      </c>
    </row>
    <row r="8" spans="1:6" ht="19.5" customHeight="1">
      <c r="A8" s="445">
        <v>4</v>
      </c>
      <c r="B8" s="446" t="s">
        <v>755</v>
      </c>
      <c r="C8" s="557">
        <v>126743109</v>
      </c>
      <c r="D8" s="557">
        <v>69217738</v>
      </c>
      <c r="E8" s="557">
        <v>22383026</v>
      </c>
      <c r="F8" s="558">
        <f t="shared" si="0"/>
        <v>218343873</v>
      </c>
    </row>
    <row r="9" spans="1:6" ht="19.5" customHeight="1">
      <c r="A9" s="445">
        <v>5</v>
      </c>
      <c r="B9" s="446" t="s">
        <v>756</v>
      </c>
      <c r="C9" s="557"/>
      <c r="D9" s="557"/>
      <c r="E9" s="557">
        <v>204075790</v>
      </c>
      <c r="F9" s="558">
        <f t="shared" si="0"/>
        <v>204075790</v>
      </c>
    </row>
    <row r="10" spans="1:6" s="439" customFormat="1" ht="19.5" customHeight="1">
      <c r="A10" s="540">
        <v>6</v>
      </c>
      <c r="B10" s="559" t="s">
        <v>757</v>
      </c>
      <c r="C10" s="560">
        <f>SUM(C8)-C9</f>
        <v>126743109</v>
      </c>
      <c r="D10" s="560">
        <f>SUM(D8)-D9</f>
        <v>69217738</v>
      </c>
      <c r="E10" s="560">
        <f>SUM(E8)-E9</f>
        <v>-181692764</v>
      </c>
      <c r="F10" s="558">
        <f t="shared" si="0"/>
        <v>14268083</v>
      </c>
    </row>
    <row r="11" spans="1:6" s="439" customFormat="1" ht="19.5" customHeight="1">
      <c r="A11" s="561">
        <v>7</v>
      </c>
      <c r="B11" s="562" t="s">
        <v>758</v>
      </c>
      <c r="C11" s="563">
        <f>SUM(C10,C7)</f>
        <v>187048</v>
      </c>
      <c r="D11" s="563">
        <f>SUM(D10,D7)</f>
        <v>419199</v>
      </c>
      <c r="E11" s="563">
        <f>SUM(E10,E7)</f>
        <v>46155563</v>
      </c>
      <c r="F11" s="564">
        <f t="shared" si="0"/>
        <v>46761810</v>
      </c>
    </row>
    <row r="12" spans="1:6" ht="19.5" customHeight="1">
      <c r="A12" s="445">
        <v>8</v>
      </c>
      <c r="B12" s="446" t="s">
        <v>759</v>
      </c>
      <c r="C12" s="557"/>
      <c r="D12" s="557"/>
      <c r="E12" s="557"/>
      <c r="F12" s="558">
        <f t="shared" si="0"/>
        <v>0</v>
      </c>
    </row>
    <row r="13" spans="1:6" ht="19.5" customHeight="1">
      <c r="A13" s="445">
        <v>9</v>
      </c>
      <c r="B13" s="446" t="s">
        <v>760</v>
      </c>
      <c r="C13" s="557"/>
      <c r="D13" s="557"/>
      <c r="E13" s="557"/>
      <c r="F13" s="558">
        <f t="shared" si="0"/>
        <v>0</v>
      </c>
    </row>
    <row r="14" spans="1:6" s="439" customFormat="1" ht="19.5" customHeight="1">
      <c r="A14" s="540">
        <v>10</v>
      </c>
      <c r="B14" s="559" t="s">
        <v>761</v>
      </c>
      <c r="C14" s="560"/>
      <c r="D14" s="560"/>
      <c r="E14" s="560"/>
      <c r="F14" s="558">
        <f t="shared" si="0"/>
        <v>0</v>
      </c>
    </row>
    <row r="15" spans="1:6" ht="19.5" customHeight="1">
      <c r="A15" s="445">
        <v>11</v>
      </c>
      <c r="B15" s="446" t="s">
        <v>762</v>
      </c>
      <c r="C15" s="557"/>
      <c r="D15" s="557"/>
      <c r="E15" s="557"/>
      <c r="F15" s="558">
        <f t="shared" si="0"/>
        <v>0</v>
      </c>
    </row>
    <row r="16" spans="1:6" ht="19.5" customHeight="1">
      <c r="A16" s="445">
        <v>12</v>
      </c>
      <c r="B16" s="446" t="s">
        <v>763</v>
      </c>
      <c r="C16" s="557"/>
      <c r="D16" s="557"/>
      <c r="E16" s="557"/>
      <c r="F16" s="558">
        <f t="shared" si="0"/>
        <v>0</v>
      </c>
    </row>
    <row r="17" spans="1:6" s="439" customFormat="1" ht="19.5" customHeight="1">
      <c r="A17" s="540">
        <v>13</v>
      </c>
      <c r="B17" s="559" t="s">
        <v>764</v>
      </c>
      <c r="C17" s="560"/>
      <c r="D17" s="560"/>
      <c r="E17" s="560"/>
      <c r="F17" s="558">
        <f t="shared" si="0"/>
        <v>0</v>
      </c>
    </row>
    <row r="18" spans="1:6" s="439" customFormat="1" ht="19.5" customHeight="1">
      <c r="A18" s="561">
        <v>14</v>
      </c>
      <c r="B18" s="562" t="s">
        <v>765</v>
      </c>
      <c r="C18" s="563"/>
      <c r="D18" s="563"/>
      <c r="E18" s="563"/>
      <c r="F18" s="564">
        <f t="shared" si="0"/>
        <v>0</v>
      </c>
    </row>
    <row r="19" spans="1:6" s="439" customFormat="1" ht="19.5" customHeight="1">
      <c r="A19" s="565">
        <v>15</v>
      </c>
      <c r="B19" s="566" t="s">
        <v>766</v>
      </c>
      <c r="C19" s="567">
        <f>SUM(C11,C18)</f>
        <v>187048</v>
      </c>
      <c r="D19" s="567">
        <f>SUM(D11,D18)</f>
        <v>419199</v>
      </c>
      <c r="E19" s="567">
        <f>SUM(E11,E18)</f>
        <v>46155563</v>
      </c>
      <c r="F19" s="568">
        <f t="shared" si="0"/>
        <v>46761810</v>
      </c>
    </row>
    <row r="20" spans="1:6" s="439" customFormat="1" ht="43.5" customHeight="1">
      <c r="A20" s="540">
        <v>16</v>
      </c>
      <c r="B20" s="541" t="s">
        <v>767</v>
      </c>
      <c r="C20" s="560">
        <v>123946</v>
      </c>
      <c r="D20" s="560">
        <v>49221</v>
      </c>
      <c r="E20" s="560">
        <v>25673750</v>
      </c>
      <c r="F20" s="558">
        <f t="shared" si="0"/>
        <v>25846917</v>
      </c>
    </row>
    <row r="21" spans="1:6" s="439" customFormat="1" ht="19.5" customHeight="1">
      <c r="A21" s="540">
        <v>17</v>
      </c>
      <c r="B21" s="541" t="s">
        <v>768</v>
      </c>
      <c r="C21" s="560">
        <v>63102</v>
      </c>
      <c r="D21" s="560">
        <v>369978</v>
      </c>
      <c r="E21" s="560">
        <v>20481813</v>
      </c>
      <c r="F21" s="558">
        <f t="shared" si="0"/>
        <v>20914893</v>
      </c>
    </row>
    <row r="22" spans="1:6" s="439" customFormat="1" ht="28.5" customHeight="1">
      <c r="A22" s="540">
        <v>18</v>
      </c>
      <c r="B22" s="541" t="s">
        <v>769</v>
      </c>
      <c r="C22" s="560"/>
      <c r="D22" s="560"/>
      <c r="E22" s="560"/>
      <c r="F22" s="558">
        <f t="shared" si="0"/>
        <v>0</v>
      </c>
    </row>
    <row r="23" spans="1:6" s="439" customFormat="1" ht="29.25" customHeight="1">
      <c r="A23" s="569">
        <v>19</v>
      </c>
      <c r="B23" s="570" t="s">
        <v>770</v>
      </c>
      <c r="C23" s="571"/>
      <c r="D23" s="571"/>
      <c r="E23" s="571"/>
      <c r="F23" s="572">
        <f t="shared" si="0"/>
        <v>0</v>
      </c>
    </row>
    <row r="24" ht="13.5"/>
  </sheetData>
  <sheetProtection selectLockedCells="1" selectUnlockedCells="1"/>
  <mergeCells count="1">
    <mergeCell ref="A1:F1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9.375" style="238" customWidth="1"/>
    <col min="2" max="2" width="58.375" style="238" customWidth="1"/>
    <col min="3" max="5" width="25.00390625" style="238" customWidth="1"/>
    <col min="6" max="6" width="5.50390625" style="238" customWidth="1"/>
    <col min="7" max="16384" width="9.375" style="238" customWidth="1"/>
  </cols>
  <sheetData>
    <row r="2" ht="12.75">
      <c r="E2" s="573" t="s">
        <v>771</v>
      </c>
    </row>
    <row r="3" spans="1:6" ht="12.75">
      <c r="A3" s="574"/>
      <c r="F3" s="575"/>
    </row>
    <row r="4" spans="1:6" ht="33" customHeight="1">
      <c r="A4" s="576" t="s">
        <v>772</v>
      </c>
      <c r="B4" s="576"/>
      <c r="C4" s="576"/>
      <c r="D4" s="576"/>
      <c r="E4" s="576"/>
      <c r="F4" s="575"/>
    </row>
    <row r="5" spans="1:6" ht="16.5" customHeight="1">
      <c r="A5" s="576" t="s">
        <v>773</v>
      </c>
      <c r="B5" s="576"/>
      <c r="C5" s="576"/>
      <c r="D5" s="576"/>
      <c r="E5" s="576"/>
      <c r="F5" s="575"/>
    </row>
    <row r="6" spans="1:6" ht="16.5">
      <c r="A6" s="577"/>
      <c r="F6" s="575"/>
    </row>
    <row r="7" spans="1:6" ht="79.5">
      <c r="A7" s="578" t="s">
        <v>559</v>
      </c>
      <c r="B7" s="579" t="s">
        <v>774</v>
      </c>
      <c r="C7" s="579" t="s">
        <v>775</v>
      </c>
      <c r="D7" s="579" t="s">
        <v>776</v>
      </c>
      <c r="E7" s="580" t="s">
        <v>777</v>
      </c>
      <c r="F7" s="575"/>
    </row>
    <row r="8" spans="1:6" ht="15.75">
      <c r="A8" s="581" t="s">
        <v>8</v>
      </c>
      <c r="B8" s="582" t="s">
        <v>778</v>
      </c>
      <c r="C8" s="583">
        <v>0.99757</v>
      </c>
      <c r="D8" s="584">
        <v>15172000</v>
      </c>
      <c r="E8" s="585"/>
      <c r="F8" s="575"/>
    </row>
    <row r="9" spans="1:6" ht="15.75">
      <c r="A9" s="586" t="s">
        <v>10</v>
      </c>
      <c r="B9" s="587" t="s">
        <v>779</v>
      </c>
      <c r="C9" s="588">
        <v>1</v>
      </c>
      <c r="D9" s="589">
        <v>3000000</v>
      </c>
      <c r="E9" s="590"/>
      <c r="F9" s="575"/>
    </row>
    <row r="10" spans="1:6" ht="15.75">
      <c r="A10" s="586" t="s">
        <v>24</v>
      </c>
      <c r="B10" s="587" t="s">
        <v>377</v>
      </c>
      <c r="C10" s="588">
        <v>1</v>
      </c>
      <c r="D10" s="589">
        <v>5070000</v>
      </c>
      <c r="E10" s="590"/>
      <c r="F10" s="575"/>
    </row>
    <row r="11" spans="1:6" ht="15.75">
      <c r="A11" s="586" t="s">
        <v>42</v>
      </c>
      <c r="B11" s="587" t="s">
        <v>780</v>
      </c>
      <c r="C11" s="591">
        <v>0.00772</v>
      </c>
      <c r="D11" s="589">
        <v>10130000</v>
      </c>
      <c r="E11" s="590"/>
      <c r="F11" s="575"/>
    </row>
    <row r="12" spans="1:6" ht="15.75">
      <c r="A12" s="586" t="s">
        <v>56</v>
      </c>
      <c r="B12" s="587"/>
      <c r="C12" s="588"/>
      <c r="D12" s="589"/>
      <c r="E12" s="590"/>
      <c r="F12" s="575"/>
    </row>
    <row r="13" spans="1:6" ht="15.75">
      <c r="A13" s="586" t="s">
        <v>191</v>
      </c>
      <c r="B13" s="587"/>
      <c r="C13" s="588"/>
      <c r="D13" s="589"/>
      <c r="E13" s="590"/>
      <c r="F13" s="575"/>
    </row>
    <row r="14" spans="1:6" ht="15.75">
      <c r="A14" s="586" t="s">
        <v>89</v>
      </c>
      <c r="B14" s="587"/>
      <c r="C14" s="588"/>
      <c r="D14" s="589"/>
      <c r="E14" s="590"/>
      <c r="F14" s="575"/>
    </row>
    <row r="15" spans="1:6" ht="15.75">
      <c r="A15" s="586" t="s">
        <v>242</v>
      </c>
      <c r="B15" s="587"/>
      <c r="C15" s="588"/>
      <c r="D15" s="589"/>
      <c r="E15" s="590"/>
      <c r="F15" s="575"/>
    </row>
    <row r="16" spans="1:6" ht="15.75">
      <c r="A16" s="586" t="s">
        <v>97</v>
      </c>
      <c r="B16" s="587"/>
      <c r="C16" s="588"/>
      <c r="D16" s="589"/>
      <c r="E16" s="590"/>
      <c r="F16" s="575"/>
    </row>
    <row r="17" spans="1:6" ht="15.75">
      <c r="A17" s="586" t="s">
        <v>99</v>
      </c>
      <c r="B17" s="587"/>
      <c r="C17" s="588"/>
      <c r="D17" s="589"/>
      <c r="E17" s="590"/>
      <c r="F17" s="575"/>
    </row>
    <row r="18" spans="1:6" ht="15.75">
      <c r="A18" s="586" t="s">
        <v>105</v>
      </c>
      <c r="B18" s="587"/>
      <c r="C18" s="588"/>
      <c r="D18" s="589"/>
      <c r="E18" s="590"/>
      <c r="F18" s="575"/>
    </row>
    <row r="19" spans="1:6" ht="15.75">
      <c r="A19" s="586" t="s">
        <v>135</v>
      </c>
      <c r="B19" s="587"/>
      <c r="C19" s="588"/>
      <c r="D19" s="589"/>
      <c r="E19" s="590"/>
      <c r="F19" s="575"/>
    </row>
    <row r="20" spans="1:6" ht="15.75">
      <c r="A20" s="586" t="s">
        <v>244</v>
      </c>
      <c r="B20" s="587"/>
      <c r="C20" s="588"/>
      <c r="D20" s="589"/>
      <c r="E20" s="590"/>
      <c r="F20" s="575"/>
    </row>
    <row r="21" spans="1:6" ht="15.75">
      <c r="A21" s="586" t="s">
        <v>247</v>
      </c>
      <c r="B21" s="587"/>
      <c r="C21" s="588"/>
      <c r="D21" s="589"/>
      <c r="E21" s="590"/>
      <c r="F21" s="575"/>
    </row>
    <row r="22" spans="1:6" ht="15.75">
      <c r="A22" s="586" t="s">
        <v>249</v>
      </c>
      <c r="B22" s="587"/>
      <c r="C22" s="588"/>
      <c r="D22" s="589"/>
      <c r="E22" s="590"/>
      <c r="F22" s="575"/>
    </row>
    <row r="23" spans="1:6" ht="15.75">
      <c r="A23" s="586" t="s">
        <v>251</v>
      </c>
      <c r="B23" s="587"/>
      <c r="C23" s="588"/>
      <c r="D23" s="589"/>
      <c r="E23" s="590"/>
      <c r="F23" s="575"/>
    </row>
    <row r="24" spans="1:6" ht="16.5">
      <c r="A24" s="592" t="s">
        <v>253</v>
      </c>
      <c r="B24" s="593"/>
      <c r="C24" s="594"/>
      <c r="D24" s="595"/>
      <c r="E24" s="596"/>
      <c r="F24" s="575"/>
    </row>
    <row r="25" spans="1:6" ht="16.5" customHeight="1">
      <c r="A25" s="597" t="s">
        <v>781</v>
      </c>
      <c r="B25" s="597"/>
      <c r="C25" s="598"/>
      <c r="D25" s="599">
        <f>IF(SUM(D8:D24)=0,"",SUM(D8:D24))</f>
        <v>33372000</v>
      </c>
      <c r="E25" s="600">
        <f>IF(SUM(E8:E24)=0,"",SUM(E8:E24))</f>
        <v>0</v>
      </c>
      <c r="F25" s="575"/>
    </row>
    <row r="26" ht="15.75"/>
  </sheetData>
  <sheetProtection selectLockedCells="1" selectUnlockedCells="1"/>
  <mergeCells count="4">
    <mergeCell ref="F3:F25"/>
    <mergeCell ref="A4:E4"/>
    <mergeCell ref="A5:E5"/>
    <mergeCell ref="A25:B2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0.50390625" style="97" customWidth="1"/>
    <col min="2" max="2" width="52.50390625" style="98" customWidth="1"/>
    <col min="3" max="3" width="18.625" style="97" customWidth="1"/>
    <col min="4" max="4" width="49.00390625" style="97" customWidth="1"/>
    <col min="5" max="5" width="18.50390625" style="97" customWidth="1"/>
    <col min="6" max="16384" width="9.375" style="97" customWidth="1"/>
  </cols>
  <sheetData>
    <row r="1" spans="2:6" ht="39.75" customHeight="1">
      <c r="B1" s="99" t="s">
        <v>223</v>
      </c>
      <c r="C1" s="99"/>
      <c r="D1" s="99"/>
      <c r="E1" s="100" t="s">
        <v>224</v>
      </c>
      <c r="F1" s="101"/>
    </row>
    <row r="2" spans="5:6" ht="14.25">
      <c r="E2" s="102" t="s">
        <v>225</v>
      </c>
      <c r="F2" s="101"/>
    </row>
    <row r="3" spans="1:6" s="105" customFormat="1" ht="19.5" customHeight="1">
      <c r="A3" s="103" t="s">
        <v>3</v>
      </c>
      <c r="B3" s="104" t="s">
        <v>226</v>
      </c>
      <c r="C3" s="104"/>
      <c r="D3" s="103" t="s">
        <v>227</v>
      </c>
      <c r="E3" s="103"/>
      <c r="F3" s="101"/>
    </row>
    <row r="4" spans="1:6" s="108" customFormat="1" ht="36.75" customHeight="1">
      <c r="A4" s="103"/>
      <c r="B4" s="104" t="s">
        <v>228</v>
      </c>
      <c r="C4" s="106" t="s">
        <v>229</v>
      </c>
      <c r="D4" s="104" t="s">
        <v>228</v>
      </c>
      <c r="E4" s="107" t="s">
        <v>230</v>
      </c>
      <c r="F4" s="101"/>
    </row>
    <row r="5" spans="1:6" s="108" customFormat="1" ht="19.5" customHeight="1">
      <c r="A5" s="103">
        <v>1</v>
      </c>
      <c r="B5" s="104">
        <v>2</v>
      </c>
      <c r="C5" s="106" t="s">
        <v>24</v>
      </c>
      <c r="D5" s="104" t="s">
        <v>42</v>
      </c>
      <c r="E5" s="107" t="s">
        <v>56</v>
      </c>
      <c r="F5" s="101"/>
    </row>
    <row r="6" spans="1:6" s="105" customFormat="1" ht="32.25" customHeight="1">
      <c r="A6" s="109" t="s">
        <v>8</v>
      </c>
      <c r="B6" s="110" t="s">
        <v>231</v>
      </c>
      <c r="C6" s="111">
        <v>20022309</v>
      </c>
      <c r="D6" s="110" t="s">
        <v>232</v>
      </c>
      <c r="E6" s="112">
        <v>173984557</v>
      </c>
      <c r="F6" s="101"/>
    </row>
    <row r="7" spans="1:6" s="105" customFormat="1" ht="34.5" customHeight="1">
      <c r="A7" s="113" t="s">
        <v>10</v>
      </c>
      <c r="B7" s="114" t="s">
        <v>86</v>
      </c>
      <c r="C7" s="115"/>
      <c r="D7" s="114" t="s">
        <v>233</v>
      </c>
      <c r="E7" s="116">
        <v>49317151</v>
      </c>
      <c r="F7" s="101"/>
    </row>
    <row r="8" spans="1:6" s="105" customFormat="1" ht="19.5" customHeight="1">
      <c r="A8" s="113" t="s">
        <v>24</v>
      </c>
      <c r="B8" s="114" t="s">
        <v>234</v>
      </c>
      <c r="C8" s="115">
        <v>96097244</v>
      </c>
      <c r="D8" s="114" t="s">
        <v>235</v>
      </c>
      <c r="E8" s="116">
        <v>135148744</v>
      </c>
      <c r="F8" s="101"/>
    </row>
    <row r="9" spans="1:6" s="105" customFormat="1" ht="19.5" customHeight="1">
      <c r="A9" s="113" t="s">
        <v>42</v>
      </c>
      <c r="B9" s="117" t="s">
        <v>236</v>
      </c>
      <c r="C9" s="115">
        <v>261020651</v>
      </c>
      <c r="D9" s="114" t="s">
        <v>152</v>
      </c>
      <c r="E9" s="116">
        <v>20214216</v>
      </c>
      <c r="F9" s="101"/>
    </row>
    <row r="10" spans="1:6" s="105" customFormat="1" ht="19.5" customHeight="1">
      <c r="A10" s="113" t="s">
        <v>56</v>
      </c>
      <c r="B10" s="114" t="s">
        <v>237</v>
      </c>
      <c r="C10" s="115">
        <v>44925173</v>
      </c>
      <c r="D10" s="114" t="s">
        <v>238</v>
      </c>
      <c r="E10" s="116">
        <v>5364310</v>
      </c>
      <c r="F10" s="101"/>
    </row>
    <row r="11" spans="1:6" s="105" customFormat="1" ht="19.5" customHeight="1">
      <c r="A11" s="113" t="s">
        <v>191</v>
      </c>
      <c r="B11" s="114" t="s">
        <v>78</v>
      </c>
      <c r="C11" s="118"/>
      <c r="D11" s="114" t="s">
        <v>239</v>
      </c>
      <c r="E11" s="116"/>
      <c r="F11" s="101"/>
    </row>
    <row r="12" spans="1:6" s="105" customFormat="1" ht="19.5" customHeight="1">
      <c r="A12" s="113" t="s">
        <v>89</v>
      </c>
      <c r="B12" s="114" t="s">
        <v>240</v>
      </c>
      <c r="C12" s="115">
        <v>203305</v>
      </c>
      <c r="D12" s="114" t="s">
        <v>241</v>
      </c>
      <c r="E12" s="116"/>
      <c r="F12" s="101"/>
    </row>
    <row r="13" spans="1:6" s="105" customFormat="1" ht="39" customHeight="1">
      <c r="A13" s="113" t="s">
        <v>242</v>
      </c>
      <c r="B13" s="114" t="s">
        <v>243</v>
      </c>
      <c r="C13" s="115">
        <v>640000</v>
      </c>
      <c r="D13" s="114"/>
      <c r="E13" s="116"/>
      <c r="F13" s="101"/>
    </row>
    <row r="14" spans="1:6" s="105" customFormat="1" ht="19.5" customHeight="1">
      <c r="A14" s="113" t="s">
        <v>97</v>
      </c>
      <c r="B14" s="119"/>
      <c r="C14" s="118"/>
      <c r="D14" s="114"/>
      <c r="E14" s="116"/>
      <c r="F14" s="101"/>
    </row>
    <row r="15" spans="1:6" s="105" customFormat="1" ht="19.5" customHeight="1">
      <c r="A15" s="113" t="s">
        <v>99</v>
      </c>
      <c r="B15" s="114"/>
      <c r="C15" s="115"/>
      <c r="D15" s="114"/>
      <c r="E15" s="116"/>
      <c r="F15" s="101"/>
    </row>
    <row r="16" spans="1:6" s="105" customFormat="1" ht="19.5" customHeight="1">
      <c r="A16" s="113" t="s">
        <v>105</v>
      </c>
      <c r="B16" s="114"/>
      <c r="C16" s="115"/>
      <c r="D16" s="114"/>
      <c r="E16" s="116"/>
      <c r="F16" s="101"/>
    </row>
    <row r="17" spans="1:6" s="105" customFormat="1" ht="19.5" customHeight="1">
      <c r="A17" s="113" t="s">
        <v>135</v>
      </c>
      <c r="B17" s="120"/>
      <c r="C17" s="121"/>
      <c r="D17" s="114"/>
      <c r="E17" s="122"/>
      <c r="F17" s="101"/>
    </row>
    <row r="18" spans="1:6" s="105" customFormat="1" ht="19.5" customHeight="1">
      <c r="A18" s="123" t="s">
        <v>244</v>
      </c>
      <c r="B18" s="124" t="s">
        <v>245</v>
      </c>
      <c r="C18" s="125">
        <f>SUM(C6:C14)</f>
        <v>422908682</v>
      </c>
      <c r="D18" s="126" t="s">
        <v>246</v>
      </c>
      <c r="E18" s="127">
        <f>SUM(E6:E17)</f>
        <v>384028978</v>
      </c>
      <c r="F18" s="101"/>
    </row>
    <row r="19" spans="1:6" s="105" customFormat="1" ht="33.75" customHeight="1">
      <c r="A19" s="128" t="s">
        <v>247</v>
      </c>
      <c r="B19" s="129" t="s">
        <v>248</v>
      </c>
      <c r="C19" s="130">
        <v>14078491</v>
      </c>
      <c r="D19" s="114" t="s">
        <v>195</v>
      </c>
      <c r="E19" s="131"/>
      <c r="F19" s="101"/>
    </row>
    <row r="20" spans="1:6" s="105" customFormat="1" ht="19.5" customHeight="1">
      <c r="A20" s="132" t="s">
        <v>249</v>
      </c>
      <c r="B20" s="133" t="s">
        <v>250</v>
      </c>
      <c r="C20" s="134"/>
      <c r="D20" s="114" t="s">
        <v>197</v>
      </c>
      <c r="E20" s="135"/>
      <c r="F20" s="101"/>
    </row>
    <row r="21" spans="1:6" s="105" customFormat="1" ht="19.5" customHeight="1">
      <c r="A21" s="103" t="s">
        <v>3</v>
      </c>
      <c r="B21" s="104" t="s">
        <v>226</v>
      </c>
      <c r="C21" s="104"/>
      <c r="D21" s="103" t="s">
        <v>227</v>
      </c>
      <c r="E21" s="103"/>
      <c r="F21" s="101"/>
    </row>
    <row r="22" spans="1:6" s="105" customFormat="1" ht="36.75" customHeight="1">
      <c r="A22" s="103"/>
      <c r="B22" s="104" t="s">
        <v>228</v>
      </c>
      <c r="C22" s="106" t="s">
        <v>229</v>
      </c>
      <c r="D22" s="104" t="s">
        <v>228</v>
      </c>
      <c r="E22" s="107" t="s">
        <v>230</v>
      </c>
      <c r="F22" s="101"/>
    </row>
    <row r="23" spans="1:6" s="105" customFormat="1" ht="19.5" customHeight="1">
      <c r="A23" s="113" t="s">
        <v>251</v>
      </c>
      <c r="B23" s="114" t="s">
        <v>110</v>
      </c>
      <c r="C23" s="136"/>
      <c r="D23" s="114" t="s">
        <v>252</v>
      </c>
      <c r="E23" s="135"/>
      <c r="F23" s="101"/>
    </row>
    <row r="24" spans="1:6" s="105" customFormat="1" ht="19.5" customHeight="1">
      <c r="A24" s="113" t="s">
        <v>253</v>
      </c>
      <c r="B24" s="114" t="s">
        <v>112</v>
      </c>
      <c r="C24" s="136"/>
      <c r="D24" s="114" t="s">
        <v>201</v>
      </c>
      <c r="E24" s="135"/>
      <c r="F24" s="101"/>
    </row>
    <row r="25" spans="1:6" s="105" customFormat="1" ht="32.25" customHeight="1">
      <c r="A25" s="113" t="s">
        <v>254</v>
      </c>
      <c r="B25" s="114" t="s">
        <v>255</v>
      </c>
      <c r="C25" s="136"/>
      <c r="D25" s="137" t="s">
        <v>203</v>
      </c>
      <c r="E25" s="135"/>
      <c r="F25" s="101"/>
    </row>
    <row r="26" spans="1:6" s="105" customFormat="1" ht="33" customHeight="1">
      <c r="A26" s="113" t="s">
        <v>256</v>
      </c>
      <c r="B26" s="114" t="s">
        <v>257</v>
      </c>
      <c r="C26" s="136"/>
      <c r="D26" s="114" t="s">
        <v>258</v>
      </c>
      <c r="E26" s="135"/>
      <c r="F26" s="101"/>
    </row>
    <row r="27" spans="1:6" s="105" customFormat="1" ht="31.5" customHeight="1">
      <c r="A27" s="138" t="s">
        <v>259</v>
      </c>
      <c r="B27" s="137" t="s">
        <v>132</v>
      </c>
      <c r="C27" s="139"/>
      <c r="D27" s="110" t="s">
        <v>205</v>
      </c>
      <c r="E27" s="131"/>
      <c r="F27" s="101"/>
    </row>
    <row r="28" spans="1:6" s="105" customFormat="1" ht="30.75" customHeight="1">
      <c r="A28" s="113" t="s">
        <v>260</v>
      </c>
      <c r="B28" s="114" t="s">
        <v>261</v>
      </c>
      <c r="C28" s="136"/>
      <c r="D28" s="114" t="s">
        <v>207</v>
      </c>
      <c r="E28" s="135"/>
      <c r="F28" s="101"/>
    </row>
    <row r="29" spans="1:6" s="105" customFormat="1" ht="19.5" customHeight="1">
      <c r="A29" s="109" t="s">
        <v>262</v>
      </c>
      <c r="B29" s="110" t="s">
        <v>263</v>
      </c>
      <c r="C29" s="140">
        <v>9314909</v>
      </c>
      <c r="D29" s="110" t="s">
        <v>264</v>
      </c>
      <c r="E29" s="141">
        <v>9125317</v>
      </c>
      <c r="F29" s="101"/>
    </row>
    <row r="30" spans="1:6" s="105" customFormat="1" ht="19.5" customHeight="1">
      <c r="A30" s="142" t="s">
        <v>265</v>
      </c>
      <c r="B30" s="120"/>
      <c r="C30" s="143"/>
      <c r="D30" s="120"/>
      <c r="E30" s="144"/>
      <c r="F30" s="101"/>
    </row>
    <row r="31" spans="1:6" s="105" customFormat="1" ht="19.5" customHeight="1">
      <c r="A31" s="145" t="s">
        <v>266</v>
      </c>
      <c r="B31" s="146"/>
      <c r="C31" s="147"/>
      <c r="D31" s="146"/>
      <c r="E31" s="148"/>
      <c r="F31" s="101"/>
    </row>
    <row r="32" spans="1:6" s="105" customFormat="1" ht="33" customHeight="1">
      <c r="A32" s="123" t="s">
        <v>267</v>
      </c>
      <c r="B32" s="124" t="s">
        <v>268</v>
      </c>
      <c r="C32" s="125">
        <f>SUM(C19,C29)</f>
        <v>23393400</v>
      </c>
      <c r="D32" s="124" t="s">
        <v>269</v>
      </c>
      <c r="E32" s="127">
        <f>SUM(E19:E31)</f>
        <v>9125317</v>
      </c>
      <c r="F32" s="101"/>
    </row>
    <row r="33" spans="1:6" s="105" customFormat="1" ht="34.5" customHeight="1">
      <c r="A33" s="123" t="s">
        <v>270</v>
      </c>
      <c r="B33" s="149" t="s">
        <v>271</v>
      </c>
      <c r="C33" s="125">
        <f>SUM(C18,C32)</f>
        <v>446302082</v>
      </c>
      <c r="D33" s="149" t="s">
        <v>272</v>
      </c>
      <c r="E33" s="127">
        <f>+E18+E32</f>
        <v>393154295</v>
      </c>
      <c r="F33" s="101"/>
    </row>
    <row r="34" spans="1:6" s="105" customFormat="1" ht="34.5" customHeight="1">
      <c r="A34" s="123" t="s">
        <v>273</v>
      </c>
      <c r="B34" s="149" t="s">
        <v>274</v>
      </c>
      <c r="C34" s="150"/>
      <c r="D34" s="149" t="s">
        <v>275</v>
      </c>
      <c r="E34" s="151">
        <f>IF(((C18-E18)&gt;0),C18-E18,"----")</f>
        <v>38879704</v>
      </c>
      <c r="F34" s="101"/>
    </row>
    <row r="37" ht="15.75"/>
  </sheetData>
  <sheetProtection selectLockedCells="1" selectUnlockedCells="1"/>
  <mergeCells count="8">
    <mergeCell ref="B1:D1"/>
    <mergeCell ref="F1:F34"/>
    <mergeCell ref="A3:A4"/>
    <mergeCell ref="B3:C3"/>
    <mergeCell ref="D3:E3"/>
    <mergeCell ref="A21:A22"/>
    <mergeCell ref="B21:C21"/>
    <mergeCell ref="D21:E21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15" workbookViewId="0" topLeftCell="A1">
      <selection activeCell="D40" sqref="D40"/>
    </sheetView>
  </sheetViews>
  <sheetFormatPr defaultColWidth="9.00390625" defaultRowHeight="12.75"/>
  <cols>
    <col min="1" max="1" width="8.875" style="97" customWidth="1"/>
    <col min="2" max="2" width="52.50390625" style="98" customWidth="1"/>
    <col min="3" max="3" width="16.625" style="97" customWidth="1"/>
    <col min="4" max="4" width="50.375" style="97" customWidth="1"/>
    <col min="5" max="5" width="16.625" style="97" customWidth="1"/>
    <col min="6" max="16384" width="9.375" style="97" customWidth="1"/>
  </cols>
  <sheetData>
    <row r="1" spans="2:6" ht="39.75" customHeight="1">
      <c r="B1" s="99" t="s">
        <v>276</v>
      </c>
      <c r="C1" s="99"/>
      <c r="D1" s="99"/>
      <c r="E1" s="99"/>
      <c r="F1" s="152" t="s">
        <v>277</v>
      </c>
    </row>
    <row r="2" spans="5:6" ht="14.25">
      <c r="E2" s="102" t="s">
        <v>278</v>
      </c>
      <c r="F2" s="152"/>
    </row>
    <row r="3" spans="1:6" s="105" customFormat="1" ht="19.5" customHeight="1">
      <c r="A3" s="103" t="s">
        <v>3</v>
      </c>
      <c r="B3" s="104" t="s">
        <v>226</v>
      </c>
      <c r="C3" s="104"/>
      <c r="D3" s="103" t="s">
        <v>227</v>
      </c>
      <c r="E3" s="103"/>
      <c r="F3" s="152"/>
    </row>
    <row r="4" spans="1:6" s="108" customFormat="1" ht="34.5" customHeight="1">
      <c r="A4" s="103"/>
      <c r="B4" s="104" t="s">
        <v>228</v>
      </c>
      <c r="C4" s="106" t="s">
        <v>279</v>
      </c>
      <c r="D4" s="104" t="s">
        <v>228</v>
      </c>
      <c r="E4" s="107" t="s">
        <v>230</v>
      </c>
      <c r="F4" s="152"/>
    </row>
    <row r="5" spans="1:6" s="108" customFormat="1" ht="19.5" customHeight="1">
      <c r="A5" s="103">
        <v>1</v>
      </c>
      <c r="B5" s="104">
        <v>2</v>
      </c>
      <c r="C5" s="106">
        <v>3</v>
      </c>
      <c r="D5" s="104">
        <v>4</v>
      </c>
      <c r="E5" s="107">
        <v>5</v>
      </c>
      <c r="F5" s="152"/>
    </row>
    <row r="6" spans="1:6" s="105" customFormat="1" ht="36" customHeight="1">
      <c r="A6" s="109" t="s">
        <v>8</v>
      </c>
      <c r="B6" s="110" t="s">
        <v>280</v>
      </c>
      <c r="C6" s="111">
        <v>39136185</v>
      </c>
      <c r="D6" s="110" t="s">
        <v>281</v>
      </c>
      <c r="E6" s="112">
        <v>18093274</v>
      </c>
      <c r="F6" s="152"/>
    </row>
    <row r="7" spans="1:6" s="105" customFormat="1" ht="31.5" customHeight="1">
      <c r="A7" s="113" t="s">
        <v>10</v>
      </c>
      <c r="B7" s="114" t="s">
        <v>282</v>
      </c>
      <c r="C7" s="115"/>
      <c r="D7" s="114" t="s">
        <v>171</v>
      </c>
      <c r="E7" s="116">
        <v>21404029</v>
      </c>
      <c r="F7" s="152"/>
    </row>
    <row r="8" spans="1:6" s="105" customFormat="1" ht="34.5" customHeight="1">
      <c r="A8" s="113" t="s">
        <v>24</v>
      </c>
      <c r="B8" s="114" t="s">
        <v>88</v>
      </c>
      <c r="C8" s="115"/>
      <c r="D8" s="114" t="s">
        <v>172</v>
      </c>
      <c r="E8" s="116"/>
      <c r="F8" s="152"/>
    </row>
    <row r="9" spans="1:6" s="105" customFormat="1" ht="19.5" customHeight="1">
      <c r="A9" s="113" t="s">
        <v>42</v>
      </c>
      <c r="B9" s="114" t="s">
        <v>283</v>
      </c>
      <c r="C9" s="115"/>
      <c r="D9" s="114" t="s">
        <v>173</v>
      </c>
      <c r="E9" s="116"/>
      <c r="F9" s="152"/>
    </row>
    <row r="10" spans="1:6" s="105" customFormat="1" ht="33" customHeight="1">
      <c r="A10" s="113" t="s">
        <v>56</v>
      </c>
      <c r="B10" s="114" t="s">
        <v>284</v>
      </c>
      <c r="C10" s="115"/>
      <c r="D10" s="114" t="s">
        <v>285</v>
      </c>
      <c r="E10" s="116"/>
      <c r="F10" s="152"/>
    </row>
    <row r="11" spans="1:6" s="105" customFormat="1" ht="30.75" customHeight="1">
      <c r="A11" s="113" t="s">
        <v>191</v>
      </c>
      <c r="B11" s="114" t="s">
        <v>286</v>
      </c>
      <c r="C11" s="118"/>
      <c r="D11" s="114" t="s">
        <v>287</v>
      </c>
      <c r="E11" s="116"/>
      <c r="F11" s="152"/>
    </row>
    <row r="12" spans="1:6" s="105" customFormat="1" ht="19.5" customHeight="1">
      <c r="A12" s="113" t="s">
        <v>89</v>
      </c>
      <c r="B12" s="114" t="s">
        <v>237</v>
      </c>
      <c r="C12" s="115">
        <v>4818067</v>
      </c>
      <c r="D12" s="114" t="s">
        <v>288</v>
      </c>
      <c r="E12" s="116">
        <v>10992926</v>
      </c>
      <c r="F12" s="152"/>
    </row>
    <row r="13" spans="1:6" s="105" customFormat="1" ht="35.25" customHeight="1">
      <c r="A13" s="113" t="s">
        <v>242</v>
      </c>
      <c r="B13" s="114" t="s">
        <v>289</v>
      </c>
      <c r="C13" s="115">
        <v>150000</v>
      </c>
      <c r="D13" s="114" t="s">
        <v>290</v>
      </c>
      <c r="E13" s="116"/>
      <c r="F13" s="152"/>
    </row>
    <row r="14" spans="1:6" s="105" customFormat="1" ht="19.5" customHeight="1">
      <c r="A14" s="113" t="s">
        <v>97</v>
      </c>
      <c r="B14" s="114" t="s">
        <v>291</v>
      </c>
      <c r="C14" s="118"/>
      <c r="D14" s="114"/>
      <c r="E14" s="116"/>
      <c r="F14" s="152"/>
    </row>
    <row r="15" spans="1:6" s="105" customFormat="1" ht="19.5" customHeight="1">
      <c r="A15" s="113" t="s">
        <v>99</v>
      </c>
      <c r="B15" s="114" t="s">
        <v>292</v>
      </c>
      <c r="C15" s="116"/>
      <c r="D15" s="114"/>
      <c r="E15" s="116"/>
      <c r="F15" s="152"/>
    </row>
    <row r="16" spans="1:6" s="105" customFormat="1" ht="19.5" customHeight="1">
      <c r="A16" s="123" t="s">
        <v>105</v>
      </c>
      <c r="B16" s="124" t="s">
        <v>245</v>
      </c>
      <c r="C16" s="125">
        <f>SUM(C6:C15)</f>
        <v>44104252</v>
      </c>
      <c r="D16" s="124" t="s">
        <v>246</v>
      </c>
      <c r="E16" s="127">
        <f>SUM(E6:E13)</f>
        <v>50490229</v>
      </c>
      <c r="F16" s="152"/>
    </row>
    <row r="17" spans="1:6" s="105" customFormat="1" ht="19.5" customHeight="1">
      <c r="A17" s="153" t="s">
        <v>135</v>
      </c>
      <c r="B17" s="129" t="s">
        <v>293</v>
      </c>
      <c r="C17" s="154"/>
      <c r="D17" s="114" t="s">
        <v>294</v>
      </c>
      <c r="E17" s="141"/>
      <c r="F17" s="152"/>
    </row>
    <row r="18" spans="1:6" s="105" customFormat="1" ht="19.5" customHeight="1">
      <c r="A18" s="113" t="s">
        <v>244</v>
      </c>
      <c r="B18" s="114" t="s">
        <v>110</v>
      </c>
      <c r="C18" s="136"/>
      <c r="D18" s="114" t="s">
        <v>213</v>
      </c>
      <c r="E18" s="135"/>
      <c r="F18" s="152"/>
    </row>
    <row r="19" spans="1:6" s="105" customFormat="1" ht="19.5" customHeight="1">
      <c r="A19" s="103" t="s">
        <v>3</v>
      </c>
      <c r="B19" s="104" t="s">
        <v>226</v>
      </c>
      <c r="C19" s="104"/>
      <c r="D19" s="103" t="s">
        <v>227</v>
      </c>
      <c r="E19" s="103"/>
      <c r="F19" s="152"/>
    </row>
    <row r="20" spans="1:6" s="105" customFormat="1" ht="38.25" customHeight="1">
      <c r="A20" s="103"/>
      <c r="B20" s="104" t="s">
        <v>228</v>
      </c>
      <c r="C20" s="106" t="s">
        <v>230</v>
      </c>
      <c r="D20" s="104" t="s">
        <v>228</v>
      </c>
      <c r="E20" s="107" t="s">
        <v>230</v>
      </c>
      <c r="F20" s="152"/>
    </row>
    <row r="21" spans="1:6" s="105" customFormat="1" ht="19.5" customHeight="1">
      <c r="A21" s="113" t="s">
        <v>247</v>
      </c>
      <c r="B21" s="114" t="s">
        <v>125</v>
      </c>
      <c r="C21" s="136"/>
      <c r="D21" s="114" t="s">
        <v>295</v>
      </c>
      <c r="E21" s="135"/>
      <c r="F21" s="152"/>
    </row>
    <row r="22" spans="1:6" s="105" customFormat="1" ht="19.5" customHeight="1">
      <c r="A22" s="113" t="s">
        <v>249</v>
      </c>
      <c r="B22" s="114" t="s">
        <v>127</v>
      </c>
      <c r="C22" s="136"/>
      <c r="D22" s="114" t="s">
        <v>296</v>
      </c>
      <c r="E22" s="135"/>
      <c r="F22" s="152"/>
    </row>
    <row r="23" spans="1:6" s="105" customFormat="1" ht="35.25" customHeight="1">
      <c r="A23" s="113" t="s">
        <v>251</v>
      </c>
      <c r="B23" s="114" t="s">
        <v>114</v>
      </c>
      <c r="C23" s="136"/>
      <c r="D23" s="137" t="s">
        <v>297</v>
      </c>
      <c r="E23" s="135"/>
      <c r="F23" s="152"/>
    </row>
    <row r="24" spans="1:6" s="105" customFormat="1" ht="32.25" customHeight="1">
      <c r="A24" s="113" t="s">
        <v>253</v>
      </c>
      <c r="B24" s="137" t="s">
        <v>298</v>
      </c>
      <c r="C24" s="136"/>
      <c r="D24" s="114" t="s">
        <v>299</v>
      </c>
      <c r="E24" s="135"/>
      <c r="F24" s="152"/>
    </row>
    <row r="25" spans="1:6" s="105" customFormat="1" ht="19.5" customHeight="1">
      <c r="A25" s="113" t="s">
        <v>254</v>
      </c>
      <c r="B25" s="114" t="s">
        <v>132</v>
      </c>
      <c r="C25" s="136"/>
      <c r="D25" s="110" t="s">
        <v>207</v>
      </c>
      <c r="E25" s="135"/>
      <c r="F25" s="152"/>
    </row>
    <row r="26" spans="1:6" s="105" customFormat="1" ht="32.25" customHeight="1">
      <c r="A26" s="113" t="s">
        <v>256</v>
      </c>
      <c r="B26" s="110" t="s">
        <v>134</v>
      </c>
      <c r="C26" s="136"/>
      <c r="D26" s="114" t="s">
        <v>300</v>
      </c>
      <c r="E26" s="135"/>
      <c r="F26" s="152"/>
    </row>
    <row r="27" spans="1:6" s="105" customFormat="1" ht="19.5" customHeight="1">
      <c r="A27" s="113" t="s">
        <v>259</v>
      </c>
      <c r="B27" s="120"/>
      <c r="C27" s="136"/>
      <c r="D27" s="110"/>
      <c r="E27" s="135"/>
      <c r="F27" s="152"/>
    </row>
    <row r="28" spans="1:6" s="105" customFormat="1" ht="19.5" customHeight="1">
      <c r="A28" s="142" t="s">
        <v>260</v>
      </c>
      <c r="B28" s="146"/>
      <c r="C28" s="143"/>
      <c r="D28" s="120"/>
      <c r="E28" s="144"/>
      <c r="F28" s="152"/>
    </row>
    <row r="29" spans="1:6" s="105" customFormat="1" ht="29.25" customHeight="1">
      <c r="A29" s="123" t="s">
        <v>262</v>
      </c>
      <c r="B29" s="124" t="s">
        <v>301</v>
      </c>
      <c r="C29" s="125">
        <f>SUM(C17:C28)</f>
        <v>0</v>
      </c>
      <c r="D29" s="124" t="s">
        <v>302</v>
      </c>
      <c r="E29" s="127">
        <f>SUM(E17:E18,E21:E28)</f>
        <v>0</v>
      </c>
      <c r="F29" s="152"/>
    </row>
    <row r="30" spans="1:6" s="105" customFormat="1" ht="34.5" customHeight="1">
      <c r="A30" s="123" t="s">
        <v>265</v>
      </c>
      <c r="B30" s="149" t="s">
        <v>303</v>
      </c>
      <c r="C30" s="155">
        <f>SUM(C16,C29)</f>
        <v>44104252</v>
      </c>
      <c r="D30" s="149" t="s">
        <v>304</v>
      </c>
      <c r="E30" s="156">
        <f>SUM(E16,E29)</f>
        <v>50490229</v>
      </c>
      <c r="F30" s="152"/>
    </row>
    <row r="31" spans="1:6" s="105" customFormat="1" ht="19.5" customHeight="1">
      <c r="A31" s="123" t="s">
        <v>266</v>
      </c>
      <c r="B31" s="157" t="s">
        <v>274</v>
      </c>
      <c r="C31" s="158">
        <v>6385977</v>
      </c>
      <c r="D31" s="157" t="s">
        <v>275</v>
      </c>
      <c r="E31" s="159"/>
      <c r="F31" s="152"/>
    </row>
    <row r="34" ht="15.75"/>
  </sheetData>
  <sheetProtection selectLockedCells="1" selectUnlockedCells="1"/>
  <mergeCells count="8">
    <mergeCell ref="B1:E1"/>
    <mergeCell ref="F1:F31"/>
    <mergeCell ref="A3:A4"/>
    <mergeCell ref="B3:C3"/>
    <mergeCell ref="D3:E3"/>
    <mergeCell ref="A19:A20"/>
    <mergeCell ref="B19:C19"/>
    <mergeCell ref="D19:E19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workbookViewId="0" topLeftCell="A1">
      <selection activeCell="J14" sqref="J14"/>
    </sheetView>
  </sheetViews>
  <sheetFormatPr defaultColWidth="9.00390625" defaultRowHeight="12.75"/>
  <cols>
    <col min="1" max="1" width="5.625" style="160" customWidth="1"/>
    <col min="2" max="2" width="25.625" style="160" customWidth="1"/>
    <col min="3" max="3" width="12.125" style="160" customWidth="1"/>
    <col min="4" max="4" width="11.00390625" style="160" customWidth="1"/>
    <col min="5" max="6" width="14.625" style="160" customWidth="1"/>
    <col min="7" max="7" width="15.125" style="160" customWidth="1"/>
    <col min="8" max="16384" width="9.375" style="160" customWidth="1"/>
  </cols>
  <sheetData>
    <row r="1" spans="1:7" ht="33" customHeight="1">
      <c r="A1" s="3" t="s">
        <v>305</v>
      </c>
      <c r="B1" s="3"/>
      <c r="C1" s="3"/>
      <c r="D1" s="3"/>
      <c r="E1" s="3"/>
      <c r="F1" s="3"/>
      <c r="G1" s="3"/>
    </row>
    <row r="2" spans="1:8" ht="15.75" customHeight="1">
      <c r="A2" s="161"/>
      <c r="B2" s="161"/>
      <c r="C2" s="161"/>
      <c r="D2" s="162"/>
      <c r="E2" s="162"/>
      <c r="F2" s="163" t="s">
        <v>306</v>
      </c>
      <c r="G2" s="163"/>
      <c r="H2" s="164"/>
    </row>
    <row r="3" spans="1:7" s="6" customFormat="1" ht="63" customHeight="1">
      <c r="A3" s="165" t="s">
        <v>139</v>
      </c>
      <c r="B3" s="166" t="s">
        <v>307</v>
      </c>
      <c r="C3" s="167" t="s">
        <v>308</v>
      </c>
      <c r="D3" s="167"/>
      <c r="E3" s="167"/>
      <c r="F3" s="167"/>
      <c r="G3" s="168" t="s">
        <v>309</v>
      </c>
    </row>
    <row r="4" spans="1:7" s="6" customFormat="1" ht="38.25">
      <c r="A4" s="165"/>
      <c r="B4" s="166"/>
      <c r="C4" s="169" t="s">
        <v>310</v>
      </c>
      <c r="D4" s="169" t="s">
        <v>311</v>
      </c>
      <c r="E4" s="169" t="s">
        <v>312</v>
      </c>
      <c r="F4" s="169" t="s">
        <v>313</v>
      </c>
      <c r="G4" s="168"/>
    </row>
    <row r="5" spans="1:7" s="6" customFormat="1" ht="19.5">
      <c r="A5" s="170">
        <v>1</v>
      </c>
      <c r="B5" s="171">
        <v>2</v>
      </c>
      <c r="C5" s="171">
        <v>3</v>
      </c>
      <c r="D5" s="171">
        <v>4</v>
      </c>
      <c r="E5" s="171">
        <v>5</v>
      </c>
      <c r="F5" s="171">
        <v>6</v>
      </c>
      <c r="G5" s="172">
        <v>7</v>
      </c>
    </row>
    <row r="6" spans="1:7" s="6" customFormat="1" ht="18.75">
      <c r="A6" s="173" t="s">
        <v>8</v>
      </c>
      <c r="B6" s="174"/>
      <c r="C6" s="175">
        <v>0</v>
      </c>
      <c r="D6" s="175">
        <v>0</v>
      </c>
      <c r="E6" s="175" t="s">
        <v>314</v>
      </c>
      <c r="F6" s="175">
        <f>-D16</f>
        <v>0</v>
      </c>
      <c r="G6" s="176">
        <f>SUM(C6:F6)</f>
        <v>0</v>
      </c>
    </row>
    <row r="7" spans="1:7" s="6" customFormat="1" ht="18.75">
      <c r="A7" s="177" t="s">
        <v>10</v>
      </c>
      <c r="B7" s="178"/>
      <c r="C7" s="179"/>
      <c r="D7" s="179"/>
      <c r="E7" s="179"/>
      <c r="F7" s="179"/>
      <c r="G7" s="180"/>
    </row>
    <row r="8" spans="1:7" s="6" customFormat="1" ht="18.75">
      <c r="A8" s="177" t="s">
        <v>24</v>
      </c>
      <c r="B8" s="178"/>
      <c r="C8" s="179"/>
      <c r="D8" s="179"/>
      <c r="E8" s="179"/>
      <c r="F8" s="179"/>
      <c r="G8" s="180"/>
    </row>
    <row r="9" spans="1:7" s="6" customFormat="1" ht="18.75">
      <c r="A9" s="177" t="s">
        <v>42</v>
      </c>
      <c r="B9" s="178"/>
      <c r="C9" s="179"/>
      <c r="D9" s="179"/>
      <c r="E9" s="179"/>
      <c r="F9" s="179"/>
      <c r="G9" s="180"/>
    </row>
    <row r="10" spans="1:7" s="6" customFormat="1" ht="19.5">
      <c r="A10" s="181" t="s">
        <v>56</v>
      </c>
      <c r="B10" s="182"/>
      <c r="C10" s="183"/>
      <c r="D10" s="183"/>
      <c r="E10" s="183"/>
      <c r="F10" s="183"/>
      <c r="G10" s="180"/>
    </row>
    <row r="11" spans="1:7" s="6" customFormat="1" ht="64.5" customHeight="1">
      <c r="A11" s="170" t="s">
        <v>191</v>
      </c>
      <c r="B11" s="184" t="s">
        <v>315</v>
      </c>
      <c r="C11" s="185">
        <f>SUM(C6:C10)</f>
        <v>0</v>
      </c>
      <c r="D11" s="185">
        <f>SUM(D6:D10)</f>
        <v>0</v>
      </c>
      <c r="E11" s="185">
        <f>SUM(E6:E10)</f>
        <v>0</v>
      </c>
      <c r="F11" s="185">
        <f>SUM(F6:F10)</f>
        <v>0</v>
      </c>
      <c r="G11" s="185">
        <f>SUM(G6:G10)</f>
        <v>0</v>
      </c>
    </row>
  </sheetData>
  <sheetProtection selectLockedCells="1" selectUnlockedCells="1"/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5" right="0.7875" top="1.3777777777777778" bottom="0.9840277777777777" header="0.7875" footer="0.5118055555555555"/>
  <pageSetup horizontalDpi="300" verticalDpi="300" orientation="landscape" paperSize="9" scale="95"/>
  <headerFooter alignWithMargins="0">
    <oddHeader>&amp;R&amp;"Times New Roman CE,Félkövér dőlt"&amp;11 3. melléklet a ..../2017. (V.04.)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workbookViewId="0" topLeftCell="A1">
      <selection activeCell="D30" sqref="D30"/>
    </sheetView>
  </sheetViews>
  <sheetFormatPr defaultColWidth="9.00390625" defaultRowHeight="12.75"/>
  <cols>
    <col min="1" max="1" width="8.125" style="160" customWidth="1"/>
    <col min="2" max="2" width="68.625" style="160" customWidth="1"/>
    <col min="3" max="3" width="20.625" style="160" customWidth="1"/>
    <col min="4" max="4" width="20.50390625" style="160" customWidth="1"/>
    <col min="5" max="5" width="22.125" style="160" customWidth="1"/>
    <col min="6" max="16384" width="9.375" style="160" customWidth="1"/>
  </cols>
  <sheetData>
    <row r="1" spans="1:5" ht="59.25" customHeight="1">
      <c r="A1" s="3" t="s">
        <v>316</v>
      </c>
      <c r="B1" s="3"/>
      <c r="C1" s="3"/>
      <c r="D1" s="3"/>
      <c r="E1" s="3"/>
    </row>
    <row r="2" spans="1:4" ht="15.75" customHeight="1">
      <c r="A2" s="161"/>
      <c r="B2" s="161"/>
      <c r="C2" s="186" t="s">
        <v>317</v>
      </c>
      <c r="D2" s="164"/>
    </row>
    <row r="3" spans="1:5" s="189" customFormat="1" ht="60" customHeight="1">
      <c r="A3" s="8" t="s">
        <v>139</v>
      </c>
      <c r="B3" s="9" t="s">
        <v>318</v>
      </c>
      <c r="C3" s="187" t="s">
        <v>141</v>
      </c>
      <c r="D3" s="167" t="s">
        <v>319</v>
      </c>
      <c r="E3" s="188" t="s">
        <v>320</v>
      </c>
    </row>
    <row r="4" spans="1:5" s="6" customFormat="1" ht="18.75">
      <c r="A4" s="190">
        <v>1</v>
      </c>
      <c r="B4" s="191">
        <v>2</v>
      </c>
      <c r="C4" s="191">
        <v>3</v>
      </c>
      <c r="D4" s="15"/>
      <c r="E4" s="16"/>
    </row>
    <row r="5" spans="1:5" s="6" customFormat="1" ht="18.75">
      <c r="A5" s="190" t="s">
        <v>8</v>
      </c>
      <c r="B5" s="192" t="s">
        <v>321</v>
      </c>
      <c r="C5" s="179">
        <f>SUM(C6:C10)</f>
        <v>82150000</v>
      </c>
      <c r="D5" s="179">
        <f>SUM(D6:D10)</f>
        <v>88246655</v>
      </c>
      <c r="E5" s="179">
        <f>SUM(E6:E10)</f>
        <v>86688571</v>
      </c>
    </row>
    <row r="6" spans="1:5" s="6" customFormat="1" ht="18.75">
      <c r="A6" s="190"/>
      <c r="B6" s="193" t="s">
        <v>322</v>
      </c>
      <c r="C6" s="194">
        <v>10300000</v>
      </c>
      <c r="D6" s="195">
        <v>10300000</v>
      </c>
      <c r="E6" s="196">
        <v>9635632</v>
      </c>
    </row>
    <row r="7" spans="1:5" s="6" customFormat="1" ht="18.75">
      <c r="A7" s="190"/>
      <c r="B7" s="193" t="s">
        <v>323</v>
      </c>
      <c r="C7" s="194">
        <v>6350000</v>
      </c>
      <c r="D7" s="195">
        <v>6350000</v>
      </c>
      <c r="E7" s="196">
        <v>5686462</v>
      </c>
    </row>
    <row r="8" spans="1:5" s="6" customFormat="1" ht="18.75">
      <c r="A8" s="190"/>
      <c r="B8" s="193" t="s">
        <v>324</v>
      </c>
      <c r="C8" s="194">
        <v>3500000</v>
      </c>
      <c r="D8" s="195">
        <v>3500000</v>
      </c>
      <c r="E8" s="196">
        <v>3269822</v>
      </c>
    </row>
    <row r="9" spans="1:5" s="6" customFormat="1" ht="18.75">
      <c r="A9" s="190"/>
      <c r="B9" s="193" t="s">
        <v>325</v>
      </c>
      <c r="C9" s="194">
        <v>61000000</v>
      </c>
      <c r="D9" s="195">
        <v>66930555</v>
      </c>
      <c r="E9" s="196">
        <v>66930555</v>
      </c>
    </row>
    <row r="10" spans="1:5" s="6" customFormat="1" ht="18.75">
      <c r="A10" s="190"/>
      <c r="B10" s="193" t="s">
        <v>326</v>
      </c>
      <c r="C10" s="194">
        <v>1000000</v>
      </c>
      <c r="D10" s="195">
        <v>1166100</v>
      </c>
      <c r="E10" s="196">
        <v>1166100</v>
      </c>
    </row>
    <row r="11" spans="1:5" s="6" customFormat="1" ht="18.75">
      <c r="A11" s="190" t="s">
        <v>10</v>
      </c>
      <c r="B11" s="192" t="s">
        <v>31</v>
      </c>
      <c r="C11" s="179">
        <v>212000</v>
      </c>
      <c r="D11" s="197">
        <v>212480</v>
      </c>
      <c r="E11" s="16">
        <v>212480</v>
      </c>
    </row>
    <row r="12" spans="1:5" s="6" customFormat="1" ht="18.75">
      <c r="A12" s="190" t="s">
        <v>24</v>
      </c>
      <c r="B12" s="192" t="s">
        <v>327</v>
      </c>
      <c r="C12" s="179"/>
      <c r="D12" s="15"/>
      <c r="E12" s="16"/>
    </row>
    <row r="13" spans="1:5" s="6" customFormat="1" ht="18.75">
      <c r="A13" s="190" t="s">
        <v>42</v>
      </c>
      <c r="B13" s="192" t="s">
        <v>328</v>
      </c>
      <c r="C13" s="179">
        <v>700000</v>
      </c>
      <c r="D13" s="15">
        <v>700000</v>
      </c>
      <c r="E13" s="16">
        <v>65054</v>
      </c>
    </row>
    <row r="14" spans="1:5" s="6" customFormat="1" ht="56.25">
      <c r="A14" s="190" t="s">
        <v>56</v>
      </c>
      <c r="B14" s="198" t="s">
        <v>329</v>
      </c>
      <c r="C14" s="179">
        <v>45300000</v>
      </c>
      <c r="D14" s="15">
        <v>46520472</v>
      </c>
      <c r="E14" s="16">
        <v>39136185</v>
      </c>
    </row>
    <row r="15" spans="1:5" s="6" customFormat="1" ht="18.75">
      <c r="A15" s="190" t="s">
        <v>191</v>
      </c>
      <c r="B15" s="192" t="s">
        <v>330</v>
      </c>
      <c r="C15" s="179"/>
      <c r="D15" s="15"/>
      <c r="E15" s="16"/>
    </row>
    <row r="16" spans="1:5" s="6" customFormat="1" ht="18.75">
      <c r="A16" s="190" t="s">
        <v>89</v>
      </c>
      <c r="B16" s="192" t="s">
        <v>331</v>
      </c>
      <c r="C16" s="179"/>
      <c r="D16" s="15"/>
      <c r="E16" s="16"/>
    </row>
    <row r="17" spans="1:5" s="6" customFormat="1" ht="18.75">
      <c r="A17" s="190" t="s">
        <v>242</v>
      </c>
      <c r="B17" s="192" t="s">
        <v>332</v>
      </c>
      <c r="C17" s="179"/>
      <c r="D17" s="15"/>
      <c r="E17" s="16"/>
    </row>
    <row r="18" spans="1:5" s="86" customFormat="1" ht="19.5" customHeight="1">
      <c r="A18" s="199" t="s">
        <v>333</v>
      </c>
      <c r="B18" s="199"/>
      <c r="C18" s="200">
        <f>SUM(C5,C11,C13,C14)</f>
        <v>128362000</v>
      </c>
      <c r="D18" s="200">
        <f>SUM(D5,D11,D13,D14)</f>
        <v>135679607</v>
      </c>
      <c r="E18" s="200">
        <f>SUM(E5,E11,E13,E14)</f>
        <v>126102290</v>
      </c>
    </row>
    <row r="19" spans="1:3" s="6" customFormat="1" ht="9" customHeight="1">
      <c r="A19" s="201"/>
      <c r="B19" s="201"/>
      <c r="C19" s="202"/>
    </row>
    <row r="20" spans="1:3" s="6" customFormat="1" ht="58.5" customHeight="1">
      <c r="A20" s="203" t="s">
        <v>334</v>
      </c>
      <c r="B20" s="203"/>
      <c r="C20" s="203"/>
    </row>
  </sheetData>
  <sheetProtection selectLockedCells="1" selectUnlockedCells="1"/>
  <mergeCells count="3">
    <mergeCell ref="A1:E1"/>
    <mergeCell ref="A18:B18"/>
    <mergeCell ref="A20:C20"/>
  </mergeCells>
  <printOptions horizontalCentered="1"/>
  <pageMargins left="0.7875" right="0.7875" top="1.3777777777777778" bottom="0.9840277777777777" header="0.7875" footer="0.5118055555555555"/>
  <pageSetup horizontalDpi="300" verticalDpi="300" orientation="landscape" paperSize="9" scale="74"/>
  <headerFooter alignWithMargins="0">
    <oddHeader>&amp;R&amp;"Times New Roman CE,Félkövér dőlt"&amp;11 4. melléklet a ...../2017 (V.04.)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18" sqref="F18"/>
    </sheetView>
  </sheetViews>
  <sheetFormatPr defaultColWidth="9.00390625" defaultRowHeight="12.75"/>
  <cols>
    <col min="1" max="1" width="47.125" style="98" customWidth="1"/>
    <col min="2" max="2" width="19.00390625" style="97" customWidth="1"/>
    <col min="3" max="3" width="18.625" style="97" customWidth="1"/>
    <col min="4" max="4" width="21.625" style="204" customWidth="1"/>
    <col min="5" max="6" width="12.875" style="97" customWidth="1"/>
    <col min="7" max="7" width="13.875" style="97" customWidth="1"/>
    <col min="8" max="16384" width="9.375" style="97" customWidth="1"/>
  </cols>
  <sheetData>
    <row r="1" spans="1:4" ht="35.25" customHeight="1">
      <c r="A1" s="205"/>
      <c r="B1" s="204"/>
      <c r="C1" s="204"/>
      <c r="D1" s="206" t="s">
        <v>317</v>
      </c>
    </row>
    <row r="2" spans="1:4" s="210" customFormat="1" ht="54" customHeight="1">
      <c r="A2" s="207" t="s">
        <v>335</v>
      </c>
      <c r="B2" s="208" t="s">
        <v>336</v>
      </c>
      <c r="C2" s="208" t="s">
        <v>319</v>
      </c>
      <c r="D2" s="209" t="s">
        <v>229</v>
      </c>
    </row>
    <row r="3" spans="1:4" s="214" customFormat="1" ht="19.5" customHeight="1">
      <c r="A3" s="211">
        <v>1</v>
      </c>
      <c r="B3" s="212">
        <v>2</v>
      </c>
      <c r="C3" s="212">
        <v>3</v>
      </c>
      <c r="D3" s="213">
        <v>4</v>
      </c>
    </row>
    <row r="4" spans="1:4" s="214" customFormat="1" ht="19.5" customHeight="1">
      <c r="A4" s="215" t="s">
        <v>337</v>
      </c>
      <c r="B4" s="216">
        <v>508000</v>
      </c>
      <c r="C4" s="217">
        <v>508000</v>
      </c>
      <c r="D4" s="218">
        <v>1010859</v>
      </c>
    </row>
    <row r="5" spans="1:4" s="214" customFormat="1" ht="25.5" customHeight="1">
      <c r="A5" s="215" t="s">
        <v>338</v>
      </c>
      <c r="B5" s="216">
        <v>127000</v>
      </c>
      <c r="C5" s="217">
        <v>3594611</v>
      </c>
      <c r="D5" s="218">
        <v>3350811</v>
      </c>
    </row>
    <row r="6" spans="1:4" s="214" customFormat="1" ht="25.5" customHeight="1">
      <c r="A6" s="215" t="s">
        <v>339</v>
      </c>
      <c r="B6" s="216"/>
      <c r="C6" s="217">
        <v>121405</v>
      </c>
      <c r="D6" s="218">
        <v>121405</v>
      </c>
    </row>
    <row r="7" spans="1:4" s="214" customFormat="1" ht="28.5" customHeight="1">
      <c r="A7" s="215" t="s">
        <v>340</v>
      </c>
      <c r="B7" s="216">
        <v>500000</v>
      </c>
      <c r="C7" s="217">
        <v>500000</v>
      </c>
      <c r="D7" s="218">
        <v>395700</v>
      </c>
    </row>
    <row r="8" spans="1:4" s="214" customFormat="1" ht="27.75" customHeight="1">
      <c r="A8" s="219" t="s">
        <v>341</v>
      </c>
      <c r="B8" s="216">
        <v>300000</v>
      </c>
      <c r="C8" s="217">
        <v>300000</v>
      </c>
      <c r="D8" s="218">
        <v>166389</v>
      </c>
    </row>
    <row r="9" spans="1:4" s="214" customFormat="1" ht="25.5" customHeight="1">
      <c r="A9" s="215" t="s">
        <v>342</v>
      </c>
      <c r="B9" s="216">
        <v>100000</v>
      </c>
      <c r="C9" s="217">
        <v>100000</v>
      </c>
      <c r="D9" s="218">
        <v>0</v>
      </c>
    </row>
    <row r="10" spans="1:4" s="214" customFormat="1" ht="24.75" customHeight="1">
      <c r="A10" s="219" t="s">
        <v>343</v>
      </c>
      <c r="B10" s="216">
        <v>900000</v>
      </c>
      <c r="C10" s="217">
        <v>54266</v>
      </c>
      <c r="D10" s="218"/>
    </row>
    <row r="11" spans="1:4" s="214" customFormat="1" ht="19.5" customHeight="1">
      <c r="A11" s="215" t="s">
        <v>344</v>
      </c>
      <c r="B11" s="216">
        <v>2500000</v>
      </c>
      <c r="C11" s="217">
        <v>2500000</v>
      </c>
      <c r="D11" s="218">
        <v>1111250</v>
      </c>
    </row>
    <row r="12" spans="1:4" s="214" customFormat="1" ht="19.5" customHeight="1">
      <c r="A12" s="215" t="s">
        <v>345</v>
      </c>
      <c r="B12" s="216">
        <v>1270000</v>
      </c>
      <c r="C12" s="217">
        <v>1420000</v>
      </c>
      <c r="D12" s="218">
        <v>508000</v>
      </c>
    </row>
    <row r="13" spans="1:4" s="214" customFormat="1" ht="19.5" customHeight="1">
      <c r="A13" s="215" t="s">
        <v>346</v>
      </c>
      <c r="B13" s="216">
        <v>550000</v>
      </c>
      <c r="C13" s="217">
        <v>1437640</v>
      </c>
      <c r="D13" s="218">
        <v>1437640</v>
      </c>
    </row>
    <row r="14" spans="1:4" s="214" customFormat="1" ht="19.5" customHeight="1">
      <c r="A14" s="220" t="s">
        <v>347</v>
      </c>
      <c r="B14" s="217"/>
      <c r="C14" s="217">
        <v>545000</v>
      </c>
      <c r="D14" s="218">
        <v>545000</v>
      </c>
    </row>
    <row r="15" spans="1:4" s="214" customFormat="1" ht="19.5" customHeight="1">
      <c r="A15" s="220" t="s">
        <v>348</v>
      </c>
      <c r="B15" s="217"/>
      <c r="C15" s="217">
        <v>65000000</v>
      </c>
      <c r="D15" s="218"/>
    </row>
    <row r="16" spans="1:4" s="214" customFormat="1" ht="19.5" customHeight="1">
      <c r="A16" s="220" t="s">
        <v>349</v>
      </c>
      <c r="B16" s="217"/>
      <c r="C16" s="217">
        <v>45000000</v>
      </c>
      <c r="D16" s="218"/>
    </row>
    <row r="17" spans="1:4" s="214" customFormat="1" ht="19.5" customHeight="1">
      <c r="A17" s="220" t="s">
        <v>350</v>
      </c>
      <c r="B17" s="217"/>
      <c r="C17" s="217">
        <v>7139547</v>
      </c>
      <c r="D17" s="218">
        <v>7443684</v>
      </c>
    </row>
    <row r="18" spans="1:4" s="214" customFormat="1" ht="19.5" customHeight="1">
      <c r="A18" s="220" t="s">
        <v>351</v>
      </c>
      <c r="B18" s="217"/>
      <c r="C18" s="217"/>
      <c r="D18" s="218">
        <v>2002536</v>
      </c>
    </row>
    <row r="19" spans="1:4" s="214" customFormat="1" ht="19.5" customHeight="1">
      <c r="A19" s="220" t="s">
        <v>352</v>
      </c>
      <c r="B19" s="217"/>
      <c r="C19" s="217">
        <v>3129456</v>
      </c>
      <c r="D19" s="218"/>
    </row>
    <row r="20" spans="1:4" s="224" customFormat="1" ht="19.5" customHeight="1">
      <c r="A20" s="221" t="s">
        <v>353</v>
      </c>
      <c r="B20" s="222">
        <f>SUM(B4:B19)</f>
        <v>6755000</v>
      </c>
      <c r="C20" s="222">
        <f>SUM(C4:C19)</f>
        <v>131349925</v>
      </c>
      <c r="D20" s="223">
        <f>SUM(D4:D19)</f>
        <v>18093274</v>
      </c>
    </row>
    <row r="21" ht="18" customHeight="1"/>
  </sheetData>
  <sheetProtection selectLockedCells="1" selectUnlockedCells="1"/>
  <printOptions horizontalCentered="1"/>
  <pageMargins left="0.7875" right="0.7875" top="1.18125" bottom="0.9840277777777777" header="0.7875" footer="0.5118055555555555"/>
  <pageSetup horizontalDpi="300" verticalDpi="300" orientation="landscape" paperSize="9" scale="87"/>
  <headerFooter alignWithMargins="0">
    <oddHeader>&amp;C&amp;"Times New Roman CE,Félkövér"&amp;12Beruházási (felhalmozási) kiadások
előirányzata beruházásonként &amp;R&amp;"Times New Roman CE,Félkövér dőlt"&amp;11 5. melléklet a ...../2017. (V.04.)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E3" sqref="E3"/>
    </sheetView>
  </sheetViews>
  <sheetFormatPr defaultColWidth="9.00390625" defaultRowHeight="12.75"/>
  <cols>
    <col min="1" max="1" width="60.625" style="98" customWidth="1"/>
    <col min="2" max="2" width="24.125" style="97" customWidth="1"/>
    <col min="3" max="3" width="23.50390625" style="97" customWidth="1"/>
    <col min="4" max="4" width="27.125" style="97" customWidth="1"/>
    <col min="5" max="6" width="12.875" style="97" customWidth="1"/>
    <col min="7" max="7" width="13.875" style="97" customWidth="1"/>
    <col min="8" max="16384" width="9.375" style="97" customWidth="1"/>
  </cols>
  <sheetData>
    <row r="1" spans="1:4" ht="23.25" customHeight="1">
      <c r="A1" s="205"/>
      <c r="B1" s="204"/>
      <c r="C1" s="204"/>
      <c r="D1" s="206" t="s">
        <v>278</v>
      </c>
    </row>
    <row r="2" spans="1:4" s="108" customFormat="1" ht="60.75" customHeight="1">
      <c r="A2" s="225" t="s">
        <v>354</v>
      </c>
      <c r="B2" s="226" t="s">
        <v>336</v>
      </c>
      <c r="C2" s="226" t="s">
        <v>319</v>
      </c>
      <c r="D2" s="227" t="s">
        <v>320</v>
      </c>
    </row>
    <row r="3" spans="1:4" s="231" customFormat="1" ht="15" customHeight="1">
      <c r="A3" s="228">
        <v>1</v>
      </c>
      <c r="B3" s="229">
        <v>2</v>
      </c>
      <c r="C3" s="229">
        <v>5</v>
      </c>
      <c r="D3" s="230">
        <v>6</v>
      </c>
    </row>
    <row r="4" spans="1:4" s="234" customFormat="1" ht="15.75" customHeight="1">
      <c r="A4" s="232" t="s">
        <v>355</v>
      </c>
      <c r="B4" s="216">
        <v>15000000</v>
      </c>
      <c r="C4" s="216">
        <v>11336699</v>
      </c>
      <c r="D4" s="233">
        <v>9161434</v>
      </c>
    </row>
    <row r="5" spans="1:4" s="234" customFormat="1" ht="15.75" customHeight="1">
      <c r="A5" s="232" t="s">
        <v>356</v>
      </c>
      <c r="B5" s="216">
        <v>3314000</v>
      </c>
      <c r="C5" s="216">
        <v>3314000</v>
      </c>
      <c r="D5" s="233">
        <v>3313762</v>
      </c>
    </row>
    <row r="6" spans="1:4" s="234" customFormat="1" ht="15.75" customHeight="1">
      <c r="A6" s="232" t="s">
        <v>357</v>
      </c>
      <c r="B6" s="216">
        <v>8043000</v>
      </c>
      <c r="C6" s="216">
        <v>8043000</v>
      </c>
      <c r="D6" s="233">
        <v>8233950</v>
      </c>
    </row>
    <row r="7" spans="1:4" s="234" customFormat="1" ht="15.75" customHeight="1">
      <c r="A7" s="232" t="s">
        <v>358</v>
      </c>
      <c r="B7" s="216"/>
      <c r="C7" s="216"/>
      <c r="D7" s="233">
        <v>694883</v>
      </c>
    </row>
    <row r="8" spans="1:4" s="105" customFormat="1" ht="15.75" customHeight="1">
      <c r="A8" s="114"/>
      <c r="B8" s="115"/>
      <c r="C8" s="115"/>
      <c r="D8" s="235"/>
    </row>
    <row r="9" spans="1:4" s="105" customFormat="1" ht="15.75" customHeight="1">
      <c r="A9" s="114"/>
      <c r="B9" s="115"/>
      <c r="C9" s="115"/>
      <c r="D9" s="235"/>
    </row>
    <row r="10" spans="1:4" s="105" customFormat="1" ht="15.75" customHeight="1">
      <c r="A10" s="114"/>
      <c r="B10" s="115"/>
      <c r="C10" s="115"/>
      <c r="D10" s="235"/>
    </row>
    <row r="11" spans="1:4" s="105" customFormat="1" ht="15.75" customHeight="1">
      <c r="A11" s="114"/>
      <c r="B11" s="115"/>
      <c r="C11" s="115"/>
      <c r="D11" s="235"/>
    </row>
    <row r="12" spans="1:4" s="105" customFormat="1" ht="15.75" customHeight="1">
      <c r="A12" s="114"/>
      <c r="B12" s="115"/>
      <c r="C12" s="115"/>
      <c r="D12" s="235"/>
    </row>
    <row r="13" spans="1:4" s="105" customFormat="1" ht="15.75" customHeight="1">
      <c r="A13" s="114"/>
      <c r="B13" s="115"/>
      <c r="C13" s="115"/>
      <c r="D13" s="235"/>
    </row>
    <row r="14" spans="1:4" s="105" customFormat="1" ht="15.75" customHeight="1">
      <c r="A14" s="114"/>
      <c r="B14" s="115"/>
      <c r="C14" s="115"/>
      <c r="D14" s="235"/>
    </row>
    <row r="15" spans="1:4" s="105" customFormat="1" ht="15.75" customHeight="1">
      <c r="A15" s="114"/>
      <c r="B15" s="115"/>
      <c r="C15" s="115"/>
      <c r="D15" s="235"/>
    </row>
    <row r="16" spans="1:4" s="105" customFormat="1" ht="15.75" customHeight="1">
      <c r="A16" s="114"/>
      <c r="B16" s="115"/>
      <c r="C16" s="115"/>
      <c r="D16" s="235"/>
    </row>
    <row r="17" spans="1:4" s="105" customFormat="1" ht="15.75" customHeight="1">
      <c r="A17" s="114"/>
      <c r="B17" s="115"/>
      <c r="C17" s="115"/>
      <c r="D17" s="235"/>
    </row>
    <row r="18" spans="1:4" s="105" customFormat="1" ht="15.75" customHeight="1">
      <c r="A18" s="114"/>
      <c r="B18" s="115"/>
      <c r="C18" s="115"/>
      <c r="D18" s="235"/>
    </row>
    <row r="19" spans="1:4" s="105" customFormat="1" ht="15.75" customHeight="1">
      <c r="A19" s="114"/>
      <c r="B19" s="115"/>
      <c r="C19" s="115"/>
      <c r="D19" s="235"/>
    </row>
    <row r="20" spans="1:4" s="105" customFormat="1" ht="15.75" customHeight="1">
      <c r="A20" s="114"/>
      <c r="B20" s="115"/>
      <c r="C20" s="115"/>
      <c r="D20" s="235"/>
    </row>
    <row r="21" spans="1:4" s="105" customFormat="1" ht="15.75" customHeight="1">
      <c r="A21" s="114"/>
      <c r="B21" s="115"/>
      <c r="C21" s="115"/>
      <c r="D21" s="235"/>
    </row>
    <row r="22" spans="1:4" s="105" customFormat="1" ht="15.75" customHeight="1">
      <c r="A22" s="120"/>
      <c r="B22" s="121"/>
      <c r="C22" s="121"/>
      <c r="D22" s="236"/>
    </row>
    <row r="23" spans="1:4" s="224" customFormat="1" ht="18" customHeight="1">
      <c r="A23" s="237" t="s">
        <v>353</v>
      </c>
      <c r="B23" s="125">
        <f>SUM(B4:B22)</f>
        <v>26357000</v>
      </c>
      <c r="C23" s="125">
        <f>SUM(C4:C22)</f>
        <v>22693699</v>
      </c>
      <c r="D23" s="127">
        <f>SUM(D4:D22)</f>
        <v>21404029</v>
      </c>
    </row>
  </sheetData>
  <sheetProtection selectLockedCells="1" selectUnlockedCells="1"/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/>
  <headerFooter alignWithMargins="0">
    <oddHeader xml:space="preserve">&amp;C&amp;"Times New Roman CE,Félkövér"&amp;12Felújítási kiadások előirányzata felújításonként&amp;14 &amp;R&amp;"Times New Roman CE,Félkövér dőlt"&amp;12 &amp;11 6. melléklet a .../2017 (V.04.) önkormányzati rendelethez
&amp;"Times New Roman CE,Általános"&amp;10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4">
      <selection activeCell="F32" sqref="F32"/>
    </sheetView>
  </sheetViews>
  <sheetFormatPr defaultColWidth="9.00390625" defaultRowHeight="12.75"/>
  <cols>
    <col min="1" max="1" width="6.625" style="0" customWidth="1"/>
    <col min="2" max="2" width="39.125" style="0" customWidth="1"/>
    <col min="3" max="3" width="31.125" style="0" customWidth="1"/>
    <col min="4" max="4" width="14.875" style="0" customWidth="1"/>
  </cols>
  <sheetData>
    <row r="1" spans="1:4" ht="15">
      <c r="A1" s="238"/>
      <c r="B1" s="238"/>
      <c r="C1" s="239"/>
      <c r="D1" s="239"/>
    </row>
    <row r="2" spans="1:4" ht="42.75" customHeight="1">
      <c r="A2" s="240" t="s">
        <v>3</v>
      </c>
      <c r="B2" s="241" t="s">
        <v>359</v>
      </c>
      <c r="C2" s="241" t="s">
        <v>360</v>
      </c>
      <c r="D2" s="240" t="s">
        <v>361</v>
      </c>
    </row>
    <row r="3" spans="1:4" ht="19.5" customHeight="1">
      <c r="A3" s="242">
        <v>1</v>
      </c>
      <c r="B3" s="243" t="s">
        <v>362</v>
      </c>
      <c r="C3" s="244" t="s">
        <v>363</v>
      </c>
      <c r="D3" s="242">
        <v>92000</v>
      </c>
    </row>
    <row r="4" spans="1:4" ht="23.25" customHeight="1">
      <c r="A4" s="242">
        <v>2</v>
      </c>
      <c r="B4" s="243" t="s">
        <v>364</v>
      </c>
      <c r="C4" s="244" t="s">
        <v>363</v>
      </c>
      <c r="D4" s="242">
        <v>3000000</v>
      </c>
    </row>
    <row r="5" spans="1:4" ht="19.5" customHeight="1">
      <c r="A5" s="242">
        <v>3</v>
      </c>
      <c r="B5" s="243" t="s">
        <v>365</v>
      </c>
      <c r="C5" s="244" t="s">
        <v>363</v>
      </c>
      <c r="D5" s="242">
        <v>637000</v>
      </c>
    </row>
    <row r="6" spans="1:4" ht="19.5" customHeight="1">
      <c r="A6" s="242">
        <v>4</v>
      </c>
      <c r="B6" s="243" t="s">
        <v>366</v>
      </c>
      <c r="C6" s="244" t="s">
        <v>363</v>
      </c>
      <c r="D6" s="242">
        <v>400000</v>
      </c>
    </row>
    <row r="7" spans="1:4" ht="19.5" customHeight="1">
      <c r="A7" s="242">
        <v>5</v>
      </c>
      <c r="B7" s="243" t="s">
        <v>367</v>
      </c>
      <c r="C7" s="244" t="s">
        <v>363</v>
      </c>
      <c r="D7" s="242">
        <v>138000</v>
      </c>
    </row>
    <row r="8" spans="1:4" ht="19.5" customHeight="1">
      <c r="A8" s="242">
        <v>6</v>
      </c>
      <c r="B8" s="243" t="s">
        <v>368</v>
      </c>
      <c r="C8" s="244" t="s">
        <v>363</v>
      </c>
      <c r="D8" s="242">
        <v>638000</v>
      </c>
    </row>
    <row r="9" spans="1:4" ht="19.5" customHeight="1">
      <c r="A9" s="242">
        <v>7</v>
      </c>
      <c r="B9" s="243" t="s">
        <v>369</v>
      </c>
      <c r="C9" s="244" t="s">
        <v>363</v>
      </c>
      <c r="D9" s="242">
        <v>582000</v>
      </c>
    </row>
    <row r="10" spans="1:4" ht="19.5" customHeight="1">
      <c r="A10" s="242">
        <v>8</v>
      </c>
      <c r="B10" s="243" t="s">
        <v>370</v>
      </c>
      <c r="C10" s="244" t="s">
        <v>363</v>
      </c>
      <c r="D10" s="242">
        <v>179000</v>
      </c>
    </row>
    <row r="11" spans="1:4" ht="19.5" customHeight="1">
      <c r="A11" s="242">
        <v>9</v>
      </c>
      <c r="B11" s="243" t="s">
        <v>371</v>
      </c>
      <c r="C11" s="244" t="s">
        <v>363</v>
      </c>
      <c r="D11" s="242">
        <v>249000</v>
      </c>
    </row>
    <row r="12" spans="1:4" ht="19.5" customHeight="1">
      <c r="A12" s="242">
        <v>10</v>
      </c>
      <c r="B12" s="243" t="s">
        <v>372</v>
      </c>
      <c r="C12" s="244" t="s">
        <v>363</v>
      </c>
      <c r="D12" s="242">
        <v>636000</v>
      </c>
    </row>
    <row r="13" spans="1:4" ht="19.5" customHeight="1">
      <c r="A13" s="244">
        <v>11</v>
      </c>
      <c r="B13" s="245" t="s">
        <v>373</v>
      </c>
      <c r="C13" s="244" t="s">
        <v>363</v>
      </c>
      <c r="D13" s="246">
        <v>249000</v>
      </c>
    </row>
    <row r="14" spans="1:4" ht="23.25" customHeight="1">
      <c r="A14" s="244">
        <v>12</v>
      </c>
      <c r="B14" s="245" t="s">
        <v>374</v>
      </c>
      <c r="C14" s="244" t="s">
        <v>363</v>
      </c>
      <c r="D14" s="247">
        <v>237000</v>
      </c>
    </row>
    <row r="15" spans="1:4" ht="23.25" customHeight="1">
      <c r="A15" s="244">
        <v>13</v>
      </c>
      <c r="B15" s="245" t="s">
        <v>375</v>
      </c>
      <c r="C15" s="244" t="s">
        <v>376</v>
      </c>
      <c r="D15" s="247">
        <v>162700</v>
      </c>
    </row>
    <row r="16" spans="1:4" ht="23.25" customHeight="1">
      <c r="A16" s="244">
        <v>14</v>
      </c>
      <c r="B16" s="248" t="s">
        <v>377</v>
      </c>
      <c r="C16" s="249" t="s">
        <v>378</v>
      </c>
      <c r="D16" s="250">
        <v>50000</v>
      </c>
    </row>
    <row r="17" spans="1:4" ht="23.25" customHeight="1">
      <c r="A17" s="244" t="s">
        <v>249</v>
      </c>
      <c r="B17" s="248" t="s">
        <v>379</v>
      </c>
      <c r="C17" s="249" t="s">
        <v>363</v>
      </c>
      <c r="D17" s="250">
        <v>256000</v>
      </c>
    </row>
    <row r="18" spans="1:4" ht="21" customHeight="1">
      <c r="A18" s="244" t="s">
        <v>251</v>
      </c>
      <c r="B18" s="248" t="s">
        <v>380</v>
      </c>
      <c r="C18" s="249" t="s">
        <v>378</v>
      </c>
      <c r="D18" s="250">
        <v>2500000</v>
      </c>
    </row>
    <row r="19" spans="1:4" ht="15.75" customHeight="1">
      <c r="A19" s="244" t="s">
        <v>253</v>
      </c>
      <c r="B19" s="248" t="s">
        <v>381</v>
      </c>
      <c r="C19" s="249" t="s">
        <v>382</v>
      </c>
      <c r="D19" s="250">
        <v>100000</v>
      </c>
    </row>
    <row r="20" spans="1:4" ht="12.75">
      <c r="A20" s="244" t="s">
        <v>254</v>
      </c>
      <c r="B20" s="248" t="s">
        <v>383</v>
      </c>
      <c r="C20" s="249" t="s">
        <v>384</v>
      </c>
      <c r="D20" s="250">
        <v>40000</v>
      </c>
    </row>
    <row r="21" spans="1:4" ht="12.75">
      <c r="A21" s="244" t="s">
        <v>256</v>
      </c>
      <c r="B21" s="248" t="s">
        <v>385</v>
      </c>
      <c r="C21" s="249" t="s">
        <v>386</v>
      </c>
      <c r="D21" s="250">
        <v>10000</v>
      </c>
    </row>
    <row r="22" spans="1:4" s="254" customFormat="1" ht="12.75">
      <c r="A22" s="251" t="s">
        <v>259</v>
      </c>
      <c r="B22" s="252" t="s">
        <v>353</v>
      </c>
      <c r="C22" s="253"/>
      <c r="D22" s="253">
        <f>SUM(D3:D21)</f>
        <v>10155700</v>
      </c>
    </row>
    <row r="25" ht="13.5">
      <c r="E25" t="s">
        <v>387</v>
      </c>
    </row>
    <row r="26" spans="1:4" ht="36">
      <c r="A26" s="255" t="s">
        <v>3</v>
      </c>
      <c r="B26" s="256" t="s">
        <v>388</v>
      </c>
      <c r="C26" s="256" t="s">
        <v>360</v>
      </c>
      <c r="D26" s="257" t="s">
        <v>361</v>
      </c>
    </row>
    <row r="27" spans="1:4" ht="12.75">
      <c r="A27" s="258" t="s">
        <v>8</v>
      </c>
      <c r="B27" s="259" t="s">
        <v>389</v>
      </c>
      <c r="C27" s="259" t="s">
        <v>390</v>
      </c>
      <c r="D27" s="260">
        <v>1199997</v>
      </c>
    </row>
    <row r="28" spans="1:4" ht="12.75">
      <c r="A28" s="258" t="s">
        <v>10</v>
      </c>
      <c r="B28" s="259" t="s">
        <v>391</v>
      </c>
      <c r="C28" s="259" t="s">
        <v>392</v>
      </c>
      <c r="D28" s="260">
        <v>2000000</v>
      </c>
    </row>
    <row r="29" spans="1:4" ht="12.75">
      <c r="A29" s="258" t="s">
        <v>24</v>
      </c>
      <c r="B29" s="259" t="s">
        <v>393</v>
      </c>
      <c r="C29" s="259" t="s">
        <v>394</v>
      </c>
      <c r="D29" s="260">
        <v>2000000</v>
      </c>
    </row>
    <row r="30" spans="1:4" ht="12.75">
      <c r="A30" s="258" t="s">
        <v>42</v>
      </c>
      <c r="B30" s="259" t="s">
        <v>395</v>
      </c>
      <c r="C30" s="259" t="s">
        <v>396</v>
      </c>
      <c r="D30" s="260">
        <v>4552929</v>
      </c>
    </row>
    <row r="31" spans="1:4" ht="12.75">
      <c r="A31" s="258" t="s">
        <v>56</v>
      </c>
      <c r="B31" s="259" t="s">
        <v>397</v>
      </c>
      <c r="C31" s="259" t="s">
        <v>398</v>
      </c>
      <c r="D31" s="260">
        <v>1240000</v>
      </c>
    </row>
    <row r="32" spans="1:4" ht="12.75">
      <c r="A32" s="258" t="s">
        <v>191</v>
      </c>
      <c r="B32" s="259"/>
      <c r="C32" s="259"/>
      <c r="D32" s="260"/>
    </row>
    <row r="33" spans="1:4" ht="12.75">
      <c r="A33" s="258" t="s">
        <v>89</v>
      </c>
      <c r="B33" s="261"/>
      <c r="C33" s="261"/>
      <c r="D33" s="262"/>
    </row>
    <row r="34" spans="1:4" ht="13.5" customHeight="1">
      <c r="A34" s="263" t="s">
        <v>399</v>
      </c>
      <c r="B34" s="263"/>
      <c r="C34" s="264"/>
      <c r="D34" s="265">
        <f>SUM(D27:D33)</f>
        <v>10992926</v>
      </c>
    </row>
  </sheetData>
  <sheetProtection selectLockedCells="1" selectUnlockedCells="1"/>
  <mergeCells count="2">
    <mergeCell ref="C1:D1"/>
    <mergeCell ref="A34:B34"/>
  </mergeCells>
  <conditionalFormatting sqref="D34">
    <cfRule type="cellIs" priority="1" dxfId="0" operator="equal" stopIfTrue="1">
      <formula>0</formula>
    </cfRule>
  </conditionalFormatting>
  <printOptions horizontalCentered="1"/>
  <pageMargins left="0.7875" right="0.7875" top="1.542361111111111" bottom="0.9840277777777777" header="0.7875" footer="0.5118055555555555"/>
  <pageSetup horizontalDpi="300" verticalDpi="300" orientation="portrait" paperSize="9" scale="95"/>
  <headerFooter alignWithMargins="0">
    <oddHeader>&amp;C&amp;"Times New Roman CE,Félkövér"&amp;12K I M U T A T Á S
a 2016. évi céljelleggel nyújtott támogatásokról&amp;R&amp;"Times New Roman CE,Félkövér dőlt"&amp;11 7. melléklet a ..../2017. (V.04.)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A43">
      <selection activeCell="D58" sqref="D58"/>
    </sheetView>
  </sheetViews>
  <sheetFormatPr defaultColWidth="9.00390625" defaultRowHeight="12.75"/>
  <cols>
    <col min="1" max="1" width="42.375" style="266" customWidth="1"/>
    <col min="2" max="2" width="28.125" style="266" customWidth="1"/>
    <col min="3" max="4" width="13.875" style="266" customWidth="1"/>
    <col min="5" max="16384" width="9.375" style="266" customWidth="1"/>
  </cols>
  <sheetData>
    <row r="1" spans="1:4" ht="12.75">
      <c r="A1" s="267"/>
      <c r="B1" s="267"/>
      <c r="C1" s="267"/>
      <c r="D1" s="267"/>
    </row>
    <row r="2" spans="1:4" ht="15.75">
      <c r="A2" s="268" t="s">
        <v>400</v>
      </c>
      <c r="B2" s="269" t="s">
        <v>401</v>
      </c>
      <c r="C2" s="269"/>
      <c r="D2" s="269"/>
    </row>
    <row r="3" spans="1:4" ht="14.25">
      <c r="A3" s="267"/>
      <c r="B3" s="267"/>
      <c r="C3" s="267" t="s">
        <v>402</v>
      </c>
      <c r="D3" s="270"/>
    </row>
    <row r="4" spans="1:2" ht="15" customHeight="1">
      <c r="A4" s="271" t="s">
        <v>403</v>
      </c>
      <c r="B4" s="272">
        <v>2016</v>
      </c>
    </row>
    <row r="5" spans="1:2" ht="12.75">
      <c r="A5" s="273" t="s">
        <v>404</v>
      </c>
      <c r="B5" s="274"/>
    </row>
    <row r="6" spans="1:2" ht="12.75">
      <c r="A6" s="275" t="s">
        <v>405</v>
      </c>
      <c r="B6" s="276"/>
    </row>
    <row r="7" spans="1:2" ht="12.75">
      <c r="A7" s="277" t="s">
        <v>406</v>
      </c>
      <c r="B7" s="278">
        <v>319611</v>
      </c>
    </row>
    <row r="8" spans="1:2" ht="12.75">
      <c r="A8" s="277" t="s">
        <v>407</v>
      </c>
      <c r="B8" s="278"/>
    </row>
    <row r="9" spans="1:2" ht="12.75">
      <c r="A9" s="277" t="s">
        <v>408</v>
      </c>
      <c r="B9" s="278"/>
    </row>
    <row r="10" spans="1:2" ht="13.5">
      <c r="A10" s="277" t="s">
        <v>409</v>
      </c>
      <c r="B10" s="278"/>
    </row>
    <row r="11" spans="1:2" ht="13.5">
      <c r="A11" s="279" t="s">
        <v>410</v>
      </c>
      <c r="B11" s="280">
        <f>B5+SUM(B7:B10)</f>
        <v>319611</v>
      </c>
    </row>
    <row r="12" spans="1:2" ht="13.5">
      <c r="A12" s="281"/>
      <c r="B12" s="281"/>
    </row>
    <row r="13" spans="1:2" ht="15" customHeight="1">
      <c r="A13" s="271" t="s">
        <v>411</v>
      </c>
      <c r="B13" s="272">
        <v>2016</v>
      </c>
    </row>
    <row r="14" spans="1:2" ht="12.75">
      <c r="A14" s="273" t="s">
        <v>412</v>
      </c>
      <c r="B14" s="274"/>
    </row>
    <row r="15" spans="1:2" ht="12.75">
      <c r="A15" s="282" t="s">
        <v>413</v>
      </c>
      <c r="B15" s="278"/>
    </row>
    <row r="16" spans="1:2" ht="12.75">
      <c r="A16" s="277" t="s">
        <v>414</v>
      </c>
      <c r="B16" s="278"/>
    </row>
    <row r="17" spans="1:2" ht="13.5">
      <c r="A17" s="283" t="s">
        <v>415</v>
      </c>
      <c r="B17" s="278"/>
    </row>
    <row r="18" spans="1:2" ht="13.5">
      <c r="A18" s="279" t="s">
        <v>416</v>
      </c>
      <c r="B18" s="280">
        <v>0</v>
      </c>
    </row>
    <row r="19" spans="1:4" ht="12.75">
      <c r="A19" s="267"/>
      <c r="B19" s="267"/>
      <c r="C19" s="267"/>
      <c r="D19" s="267"/>
    </row>
    <row r="20" spans="1:4" ht="12.75">
      <c r="A20" s="267"/>
      <c r="B20" s="267"/>
      <c r="C20" s="267"/>
      <c r="D20" s="267"/>
    </row>
    <row r="21" spans="1:4" ht="18.75" customHeight="1">
      <c r="A21" s="268" t="s">
        <v>400</v>
      </c>
      <c r="B21" s="284" t="s">
        <v>417</v>
      </c>
      <c r="C21" s="284"/>
      <c r="D21" s="284"/>
    </row>
    <row r="22" spans="1:4" ht="14.25">
      <c r="A22" s="267"/>
      <c r="B22" s="267"/>
      <c r="C22" s="267" t="s">
        <v>402</v>
      </c>
      <c r="D22" s="270"/>
    </row>
    <row r="23" spans="1:2" ht="13.5">
      <c r="A23" s="271" t="s">
        <v>403</v>
      </c>
      <c r="B23" s="272">
        <v>2016</v>
      </c>
    </row>
    <row r="24" spans="1:2" ht="12.75">
      <c r="A24" s="273" t="s">
        <v>404</v>
      </c>
      <c r="B24" s="274"/>
    </row>
    <row r="25" spans="1:2" ht="12.75">
      <c r="A25" s="275" t="s">
        <v>418</v>
      </c>
      <c r="B25" s="276"/>
    </row>
    <row r="26" spans="1:2" ht="12.75">
      <c r="A26" s="277" t="s">
        <v>406</v>
      </c>
      <c r="B26" s="278">
        <v>9688838</v>
      </c>
    </row>
    <row r="27" spans="1:2" ht="12.75">
      <c r="A27" s="277" t="s">
        <v>407</v>
      </c>
      <c r="B27" s="278"/>
    </row>
    <row r="28" spans="1:2" ht="12.75">
      <c r="A28" s="277" t="s">
        <v>408</v>
      </c>
      <c r="B28" s="278"/>
    </row>
    <row r="29" spans="1:2" ht="13.5">
      <c r="A29" s="277" t="s">
        <v>409</v>
      </c>
      <c r="B29" s="278"/>
    </row>
    <row r="30" spans="1:2" ht="13.5">
      <c r="A30" s="279" t="s">
        <v>410</v>
      </c>
      <c r="B30" s="280">
        <f>SUM(B25:B29)</f>
        <v>9688838</v>
      </c>
    </row>
    <row r="31" spans="1:2" ht="13.5">
      <c r="A31" s="281"/>
      <c r="B31" s="281"/>
    </row>
    <row r="32" spans="1:2" ht="13.5">
      <c r="A32" s="271" t="s">
        <v>411</v>
      </c>
      <c r="B32" s="272">
        <v>2016</v>
      </c>
    </row>
    <row r="33" spans="1:2" ht="12.75">
      <c r="A33" s="273" t="s">
        <v>232</v>
      </c>
      <c r="B33" s="274">
        <v>36725</v>
      </c>
    </row>
    <row r="34" spans="1:2" ht="12.75">
      <c r="A34" s="285" t="s">
        <v>419</v>
      </c>
      <c r="B34" s="286">
        <v>21763</v>
      </c>
    </row>
    <row r="35" spans="1:2" ht="12.75">
      <c r="A35" s="282" t="s">
        <v>413</v>
      </c>
      <c r="B35" s="278"/>
    </row>
    <row r="36" spans="1:2" ht="12.75">
      <c r="A36" s="277" t="s">
        <v>235</v>
      </c>
      <c r="B36" s="278"/>
    </row>
    <row r="37" spans="1:2" ht="13.5">
      <c r="A37" s="283" t="s">
        <v>415</v>
      </c>
      <c r="B37" s="278"/>
    </row>
    <row r="38" spans="1:2" ht="13.5">
      <c r="A38" s="279" t="s">
        <v>416</v>
      </c>
      <c r="B38" s="280"/>
    </row>
    <row r="41" spans="1:4" ht="18.75" customHeight="1">
      <c r="A41" s="268" t="s">
        <v>400</v>
      </c>
      <c r="B41" s="284" t="s">
        <v>420</v>
      </c>
      <c r="C41" s="284"/>
      <c r="D41" s="284"/>
    </row>
    <row r="42" spans="1:4" ht="14.25">
      <c r="A42" s="267" t="s">
        <v>421</v>
      </c>
      <c r="B42" s="267"/>
      <c r="C42" s="267" t="s">
        <v>402</v>
      </c>
      <c r="D42" s="270"/>
    </row>
    <row r="43" spans="1:2" ht="13.5">
      <c r="A43" s="271" t="s">
        <v>403</v>
      </c>
      <c r="B43" s="272">
        <v>2016</v>
      </c>
    </row>
    <row r="44" spans="1:2" ht="12.75">
      <c r="A44" s="273" t="s">
        <v>404</v>
      </c>
      <c r="B44" s="274"/>
    </row>
    <row r="45" spans="1:2" ht="33" customHeight="1">
      <c r="A45" s="275" t="s">
        <v>418</v>
      </c>
      <c r="B45" s="276"/>
    </row>
    <row r="46" spans="1:2" ht="12.75">
      <c r="A46" s="277" t="s">
        <v>406</v>
      </c>
      <c r="B46" s="278">
        <v>16254000</v>
      </c>
    </row>
    <row r="47" spans="1:2" ht="12.75">
      <c r="A47" s="277" t="s">
        <v>407</v>
      </c>
      <c r="B47" s="278"/>
    </row>
    <row r="48" spans="1:2" ht="12.75">
      <c r="A48" s="277" t="s">
        <v>408</v>
      </c>
      <c r="B48" s="278"/>
    </row>
    <row r="49" spans="1:2" ht="13.5">
      <c r="A49" s="277" t="s">
        <v>409</v>
      </c>
      <c r="B49" s="278"/>
    </row>
    <row r="50" spans="1:2" ht="13.5">
      <c r="A50" s="279" t="s">
        <v>410</v>
      </c>
      <c r="B50" s="280">
        <f>SUM(B45:B49)</f>
        <v>16254000</v>
      </c>
    </row>
    <row r="51" spans="1:2" ht="13.5">
      <c r="A51" s="281"/>
      <c r="B51" s="281"/>
    </row>
    <row r="52" spans="1:2" ht="13.5">
      <c r="A52" s="271" t="s">
        <v>411</v>
      </c>
      <c r="B52" s="272">
        <v>2016</v>
      </c>
    </row>
    <row r="53" spans="1:2" ht="12.75">
      <c r="A53" s="273" t="s">
        <v>232</v>
      </c>
      <c r="B53" s="274"/>
    </row>
    <row r="54" spans="1:2" ht="12.75">
      <c r="A54" s="285" t="s">
        <v>419</v>
      </c>
      <c r="B54" s="286"/>
    </row>
    <row r="55" spans="1:2" ht="12.75">
      <c r="A55" s="282" t="s">
        <v>413</v>
      </c>
      <c r="B55" s="278"/>
    </row>
    <row r="56" spans="1:2" ht="12.75">
      <c r="A56" s="277" t="s">
        <v>235</v>
      </c>
      <c r="B56" s="278"/>
    </row>
    <row r="57" spans="1:2" ht="13.5">
      <c r="A57" s="283" t="s">
        <v>422</v>
      </c>
      <c r="B57" s="278"/>
    </row>
    <row r="58" spans="1:2" ht="13.5">
      <c r="A58" s="279" t="s">
        <v>416</v>
      </c>
      <c r="B58" s="280"/>
    </row>
    <row r="61" spans="1:4" ht="18.75" customHeight="1">
      <c r="A61" s="268" t="s">
        <v>400</v>
      </c>
      <c r="B61" s="284" t="s">
        <v>423</v>
      </c>
      <c r="C61" s="284"/>
      <c r="D61" s="284"/>
    </row>
    <row r="62" spans="1:4" ht="14.25">
      <c r="A62" s="267" t="s">
        <v>424</v>
      </c>
      <c r="B62" s="267"/>
      <c r="C62" s="267" t="s">
        <v>425</v>
      </c>
      <c r="D62" s="270"/>
    </row>
    <row r="63" spans="1:2" ht="13.5">
      <c r="A63" s="271" t="s">
        <v>403</v>
      </c>
      <c r="B63" s="272">
        <v>2016</v>
      </c>
    </row>
    <row r="64" spans="1:2" ht="12.75">
      <c r="A64" s="273" t="s">
        <v>404</v>
      </c>
      <c r="B64" s="274"/>
    </row>
    <row r="65" spans="1:2" ht="12.75">
      <c r="A65" s="275" t="s">
        <v>418</v>
      </c>
      <c r="B65" s="276"/>
    </row>
    <row r="66" spans="1:2" ht="12.75">
      <c r="A66" s="277" t="s">
        <v>406</v>
      </c>
      <c r="B66" s="278">
        <v>6969456</v>
      </c>
    </row>
    <row r="67" spans="1:2" ht="12.75">
      <c r="A67" s="277" t="s">
        <v>407</v>
      </c>
      <c r="B67" s="278"/>
    </row>
    <row r="68" spans="1:2" ht="12.75">
      <c r="A68" s="277" t="s">
        <v>408</v>
      </c>
      <c r="B68" s="278"/>
    </row>
    <row r="69" spans="1:2" ht="13.5">
      <c r="A69" s="277" t="s">
        <v>409</v>
      </c>
      <c r="B69" s="278"/>
    </row>
    <row r="70" spans="1:2" ht="13.5">
      <c r="A70" s="279" t="s">
        <v>410</v>
      </c>
      <c r="B70" s="280">
        <f>SUM(B65:B69)</f>
        <v>6969456</v>
      </c>
    </row>
    <row r="71" spans="1:2" ht="13.5">
      <c r="A71" s="281"/>
      <c r="B71" s="281"/>
    </row>
    <row r="72" spans="1:2" ht="13.5">
      <c r="A72" s="271" t="s">
        <v>411</v>
      </c>
      <c r="B72" s="272">
        <v>2016</v>
      </c>
    </row>
    <row r="73" spans="1:2" ht="12.75">
      <c r="A73" s="273" t="s">
        <v>232</v>
      </c>
      <c r="B73" s="274"/>
    </row>
    <row r="74" spans="1:2" ht="12.75">
      <c r="A74" s="285" t="s">
        <v>419</v>
      </c>
      <c r="B74" s="286"/>
    </row>
    <row r="75" spans="1:2" ht="12.75">
      <c r="A75" s="282" t="s">
        <v>413</v>
      </c>
      <c r="B75" s="278"/>
    </row>
    <row r="76" spans="1:2" ht="12.75">
      <c r="A76" s="277" t="s">
        <v>235</v>
      </c>
      <c r="B76" s="278"/>
    </row>
    <row r="77" spans="1:2" ht="13.5">
      <c r="A77" s="283" t="s">
        <v>426</v>
      </c>
      <c r="B77" s="278">
        <v>26740</v>
      </c>
    </row>
    <row r="78" spans="1:2" ht="13.5">
      <c r="A78" s="279" t="s">
        <v>416</v>
      </c>
      <c r="B78" s="280">
        <v>26740</v>
      </c>
    </row>
  </sheetData>
  <sheetProtection selectLockedCells="1" selectUnlockedCells="1"/>
  <mergeCells count="4">
    <mergeCell ref="B2:D2"/>
    <mergeCell ref="B21:D21"/>
    <mergeCell ref="B41:D41"/>
    <mergeCell ref="B61:D61"/>
  </mergeCells>
  <conditionalFormatting sqref="B11 B18 B30 B38">
    <cfRule type="cellIs" priority="1" dxfId="0" operator="equal" stopIfTrue="1">
      <formula>0</formula>
    </cfRule>
  </conditionalFormatting>
  <conditionalFormatting sqref="B70 B78">
    <cfRule type="cellIs" priority="2" dxfId="0" operator="equal" stopIfTrue="1">
      <formula>0</formula>
    </cfRule>
  </conditionalFormatting>
  <conditionalFormatting sqref="B50 B58">
    <cfRule type="cellIs" priority="3" dxfId="0" operator="equal" stopIfTrue="1">
      <formula>0</formula>
    </cfRule>
  </conditionalFormatting>
  <printOptions horizontalCentered="1"/>
  <pageMargins left="0.7875" right="0.7875" top="1.35" bottom="0.9840277777777777" header="0.7875" footer="0.5118055555555555"/>
  <pageSetup horizontalDpi="300" verticalDpi="300" orientation="portrait" paperSize="9" scale="95"/>
  <headerFooter alignWithMargins="0">
    <oddHeader>&amp;C&amp;"Times New Roman CE,Félkövér"&amp;12Európai uniós támogatással megvalósuló projektek 
bevételei, kiadásai, hozzájárulások&amp;R&amp;"Times New Roman CE,Félkövér dőlt"&amp;11 8. melléklet a ...../2017. (V.04.)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/>
  <cp:lastPrinted>2017-04-20T13:27:28Z</cp:lastPrinted>
  <dcterms:created xsi:type="dcterms:W3CDTF">1999-10-30T10:30:45Z</dcterms:created>
  <dcterms:modified xsi:type="dcterms:W3CDTF">2017-04-20T13:34:18Z</dcterms:modified>
  <cp:category/>
  <cp:version/>
  <cp:contentType/>
  <cp:contentStatus/>
  <cp:revision>1</cp:revision>
</cp:coreProperties>
</file>